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SO01 - Bleskosvod" sheetId="2" r:id="rId2"/>
  </sheets>
  <definedNames>
    <definedName name="_xlnm._FilterDatabase" localSheetId="1" hidden="1">'SO01 - Bleskosvod'!$C$121:$L$152</definedName>
    <definedName name="_xlnm.Print_Titles" localSheetId="0">'Rekapitulace stavby'!$92:$92</definedName>
    <definedName name="_xlnm.Print_Titles" localSheetId="1">'SO01 - Bleskosvod'!$121:$121</definedName>
    <definedName name="_xlnm.Print_Area" localSheetId="0">'Rekapitulace stavby'!$D$4:$AO$76,'Rekapitulace stavby'!$C$82:$AQ$96</definedName>
    <definedName name="_xlnm.Print_Area" localSheetId="1">'SO01 - Bleskosvod'!$C$4:$K$76,'SO01 - Bleskosvod'!$C$82:$K$103,'SO01 - Bleskosvod'!$C$109:$L$152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/>
  <c r="BI152" i="2"/>
  <c r="BH152" i="2"/>
  <c r="BG152" i="2"/>
  <c r="BF152" i="2"/>
  <c r="X152" i="2"/>
  <c r="X151" i="2" s="1"/>
  <c r="V152" i="2"/>
  <c r="V151" i="2"/>
  <c r="T152" i="2"/>
  <c r="T151" i="2" s="1"/>
  <c r="P152" i="2"/>
  <c r="BK152" i="2" s="1"/>
  <c r="BK151" i="2" s="1"/>
  <c r="K151" i="2" s="1"/>
  <c r="K102" i="2" s="1"/>
  <c r="BI150" i="2"/>
  <c r="BH150" i="2"/>
  <c r="BG150" i="2"/>
  <c r="BF150" i="2"/>
  <c r="X150" i="2"/>
  <c r="X149" i="2"/>
  <c r="X148" i="2" s="1"/>
  <c r="V150" i="2"/>
  <c r="V149" i="2" s="1"/>
  <c r="V148" i="2" s="1"/>
  <c r="T150" i="2"/>
  <c r="T149" i="2" s="1"/>
  <c r="P150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BI129" i="2"/>
  <c r="BH129" i="2"/>
  <c r="BG129" i="2"/>
  <c r="BF129" i="2"/>
  <c r="X129" i="2"/>
  <c r="V129" i="2"/>
  <c r="T129" i="2"/>
  <c r="P129" i="2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92" i="2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R152" i="2"/>
  <c r="Q152" i="2"/>
  <c r="R150" i="2"/>
  <c r="Q150" i="2"/>
  <c r="R147" i="2"/>
  <c r="Q147" i="2"/>
  <c r="R146" i="2"/>
  <c r="Q146" i="2"/>
  <c r="R144" i="2"/>
  <c r="Q144" i="2"/>
  <c r="R143" i="2"/>
  <c r="Q143" i="2"/>
  <c r="R142" i="2"/>
  <c r="Q142" i="2"/>
  <c r="R141" i="2"/>
  <c r="Q141" i="2"/>
  <c r="R140" i="2"/>
  <c r="Q140" i="2"/>
  <c r="R139" i="2"/>
  <c r="Q139" i="2"/>
  <c r="R138" i="2"/>
  <c r="Q138" i="2"/>
  <c r="Q137" i="2"/>
  <c r="R136" i="2"/>
  <c r="Q136" i="2"/>
  <c r="Q135" i="2"/>
  <c r="R134" i="2"/>
  <c r="Q134" i="2"/>
  <c r="R133" i="2"/>
  <c r="Q133" i="2"/>
  <c r="R132" i="2"/>
  <c r="Q132" i="2"/>
  <c r="R131" i="2"/>
  <c r="Q131" i="2"/>
  <c r="R130" i="2"/>
  <c r="Q130" i="2"/>
  <c r="R129" i="2"/>
  <c r="Q129" i="2"/>
  <c r="Q128" i="2"/>
  <c r="Q127" i="2"/>
  <c r="Q126" i="2"/>
  <c r="R125" i="2"/>
  <c r="AU94" i="1"/>
  <c r="R137" i="2"/>
  <c r="R135" i="2"/>
  <c r="R128" i="2"/>
  <c r="R127" i="2"/>
  <c r="R126" i="2"/>
  <c r="Q125" i="2"/>
  <c r="BK146" i="2"/>
  <c r="BK138" i="2"/>
  <c r="K126" i="2"/>
  <c r="BE126" i="2"/>
  <c r="BK125" i="2"/>
  <c r="BK141" i="2"/>
  <c r="BK136" i="2"/>
  <c r="BK134" i="2"/>
  <c r="BK131" i="2"/>
  <c r="BK147" i="2"/>
  <c r="BK143" i="2"/>
  <c r="BK142" i="2"/>
  <c r="BK140" i="2"/>
  <c r="BK139" i="2"/>
  <c r="BK137" i="2"/>
  <c r="BK132" i="2"/>
  <c r="K128" i="2"/>
  <c r="BE128" i="2"/>
  <c r="K127" i="2"/>
  <c r="BE127" i="2"/>
  <c r="BK150" i="2"/>
  <c r="BK149" i="2"/>
  <c r="K149" i="2" s="1"/>
  <c r="K101" i="2" s="1"/>
  <c r="BK144" i="2"/>
  <c r="BK135" i="2"/>
  <c r="BK133" i="2"/>
  <c r="BK130" i="2"/>
  <c r="BK129" i="2"/>
  <c r="T148" i="2" l="1"/>
  <c r="T124" i="2"/>
  <c r="T123" i="2"/>
  <c r="V124" i="2"/>
  <c r="V123" i="2"/>
  <c r="V122" i="2"/>
  <c r="X124" i="2"/>
  <c r="X123" i="2"/>
  <c r="Q124" i="2"/>
  <c r="Q123" i="2"/>
  <c r="R124" i="2"/>
  <c r="R123" i="2" s="1"/>
  <c r="BK145" i="2"/>
  <c r="K145" i="2"/>
  <c r="K99" i="2"/>
  <c r="T145" i="2"/>
  <c r="V145" i="2"/>
  <c r="X145" i="2"/>
  <c r="Q145" i="2"/>
  <c r="I99" i="2" s="1"/>
  <c r="R145" i="2"/>
  <c r="J99" i="2"/>
  <c r="E85" i="2"/>
  <c r="F119" i="2"/>
  <c r="J89" i="2"/>
  <c r="BK148" i="2"/>
  <c r="K148" i="2"/>
  <c r="K100" i="2" s="1"/>
  <c r="Q149" i="2"/>
  <c r="R149" i="2"/>
  <c r="Q151" i="2"/>
  <c r="I102" i="2"/>
  <c r="R151" i="2"/>
  <c r="J102" i="2" s="1"/>
  <c r="F36" i="2"/>
  <c r="BC95" i="1" s="1"/>
  <c r="BC94" i="1" s="1"/>
  <c r="AY94" i="1" s="1"/>
  <c r="AK30" i="1" s="1"/>
  <c r="F37" i="2"/>
  <c r="BD95" i="1" s="1"/>
  <c r="BD94" i="1" s="1"/>
  <c r="W31" i="1" s="1"/>
  <c r="BK126" i="2"/>
  <c r="K130" i="2"/>
  <c r="BE130" i="2"/>
  <c r="K132" i="2"/>
  <c r="BE132" i="2"/>
  <c r="K135" i="2"/>
  <c r="BE135" i="2" s="1"/>
  <c r="K137" i="2"/>
  <c r="BE137" i="2" s="1"/>
  <c r="K138" i="2"/>
  <c r="BE138" i="2"/>
  <c r="K139" i="2"/>
  <c r="BE139" i="2"/>
  <c r="K141" i="2"/>
  <c r="BE141" i="2" s="1"/>
  <c r="K142" i="2"/>
  <c r="BE142" i="2" s="1"/>
  <c r="K146" i="2"/>
  <c r="BE146" i="2"/>
  <c r="K150" i="2"/>
  <c r="BE150" i="2"/>
  <c r="K152" i="2"/>
  <c r="BE152" i="2" s="1"/>
  <c r="K36" i="2"/>
  <c r="AY95" i="1" s="1"/>
  <c r="F38" i="2"/>
  <c r="BE95" i="1"/>
  <c r="BE94" i="1"/>
  <c r="BA94" i="1"/>
  <c r="F39" i="2"/>
  <c r="BF95" i="1" s="1"/>
  <c r="BF94" i="1" s="1"/>
  <c r="W33" i="1" s="1"/>
  <c r="K125" i="2"/>
  <c r="BE125" i="2"/>
  <c r="BK127" i="2"/>
  <c r="BK128" i="2"/>
  <c r="K129" i="2"/>
  <c r="BE129" i="2" s="1"/>
  <c r="K131" i="2"/>
  <c r="BE131" i="2" s="1"/>
  <c r="K133" i="2"/>
  <c r="BE133" i="2"/>
  <c r="K134" i="2"/>
  <c r="BE134" i="2"/>
  <c r="K136" i="2"/>
  <c r="BE136" i="2" s="1"/>
  <c r="K140" i="2"/>
  <c r="BE140" i="2"/>
  <c r="K143" i="2"/>
  <c r="BE143" i="2"/>
  <c r="K144" i="2"/>
  <c r="BE144" i="2"/>
  <c r="K147" i="2"/>
  <c r="BE147" i="2" s="1"/>
  <c r="BK124" i="2" l="1"/>
  <c r="K124" i="2"/>
  <c r="K98" i="2"/>
  <c r="R148" i="2"/>
  <c r="J100" i="2"/>
  <c r="Q148" i="2"/>
  <c r="I100" i="2"/>
  <c r="X122" i="2"/>
  <c r="T122" i="2"/>
  <c r="AW95" i="1"/>
  <c r="I97" i="2"/>
  <c r="J98" i="2"/>
  <c r="J97" i="2"/>
  <c r="I98" i="2"/>
  <c r="I101" i="2"/>
  <c r="J101" i="2"/>
  <c r="AZ94" i="1"/>
  <c r="W32" i="1"/>
  <c r="K35" i="2"/>
  <c r="AX95" i="1"/>
  <c r="AV95" i="1"/>
  <c r="W30" i="1"/>
  <c r="F35" i="2"/>
  <c r="BB95" i="1"/>
  <c r="BB94" i="1" s="1"/>
  <c r="W29" i="1" s="1"/>
  <c r="AW94" i="1"/>
  <c r="R122" i="2" l="1"/>
  <c r="J96" i="2"/>
  <c r="K31" i="2"/>
  <c r="AT95" i="1"/>
  <c r="Q122" i="2"/>
  <c r="I96" i="2"/>
  <c r="K30" i="2"/>
  <c r="AS95" i="1"/>
  <c r="AS94" i="1" s="1"/>
  <c r="BK123" i="2"/>
  <c r="K123" i="2"/>
  <c r="K97" i="2"/>
  <c r="AT94" i="1"/>
  <c r="AX94" i="1"/>
  <c r="AK29" i="1"/>
  <c r="BK122" i="2" l="1"/>
  <c r="K122" i="2"/>
  <c r="K96" i="2"/>
  <c r="AV94" i="1"/>
  <c r="K32" i="2" l="1"/>
  <c r="AG95" i="1"/>
  <c r="AG94" i="1"/>
  <c r="AK26" i="1"/>
  <c r="AK35" i="1"/>
  <c r="AN95" i="1" l="1"/>
  <c r="AN94" i="1"/>
  <c r="K41" i="2"/>
</calcChain>
</file>

<file path=xl/sharedStrings.xml><?xml version="1.0" encoding="utf-8"?>
<sst xmlns="http://schemas.openxmlformats.org/spreadsheetml/2006/main" count="639" uniqueCount="242">
  <si>
    <t>Export Komplet</t>
  </si>
  <si>
    <t/>
  </si>
  <si>
    <t>2.0</t>
  </si>
  <si>
    <t>ZAMOK</t>
  </si>
  <si>
    <t>False</t>
  </si>
  <si>
    <t>True</t>
  </si>
  <si>
    <t>{fd6347df-4fc6-43b2-aecc-49410d8fddbc}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</si>
  <si>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</si>
  <si>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</si>
  <si>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</si>
  <si>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</si>
  <si>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</si>
  <si>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</si>
  <si>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</si>
  <si>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</si>
  <si>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1866200H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</si>
  <si>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</si>
  <si>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</si>
  <si>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Odry Komenského oprava bleskosvodu</t>
  </si>
  <si>
    <t>KSO:</t>
  </si>
  <si>
    <t>CC-CZ:</t>
  </si>
  <si>
    <t>Místo:</t>
  </si>
  <si>
    <t>Nový Jičín</t>
  </si>
  <si>
    <t>Datum:</t>
  </si>
  <si>
    <t>Zadavatel:</t>
  </si>
  <si>
    <t>IČ:</t>
  </si>
  <si>
    <t>Město Odry</t>
  </si>
  <si>
    <t>DIČ:</t>
  </si>
  <si>
    <t>Uchazeč:</t>
  </si>
  <si>
    <t>Vyplň údaj</t>
  </si>
  <si>
    <t>Projektant:</t>
  </si>
  <si>
    <t>Pavel Šupík</t>
  </si>
  <si>
    <t>Zpracovatel:</t>
  </si>
  <si>
    <t>Ing. Jiří Horák - ELPROJEKT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</si>
  <si>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</si>
  <si>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</si>
  <si>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</si>
  <si>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</si>
  <si>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</si>
  <si>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</si>
  <si>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</si>
  <si>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</si>
  <si>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</si>
  <si>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</si>
  <si>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</si>
  <si>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</si>
  <si>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</si>
  <si>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</si>
  <si>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</si>
  <si>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</si>
  <si>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</si>
  <si>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</si>
  <si>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</si>
  <si>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</si>
  <si>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</si>
  <si>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</si>
  <si>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</si>
  <si>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</si>
  <si>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</si>
  <si>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</si>
  <si>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</si>
  <si>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</si>
  <si>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</si>
  <si>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</si>
  <si>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</si>
  <si>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</si>
  <si>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</si>
  <si>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</si>
  <si>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</si>
  <si>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</si>
  <si>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</si>
  <si>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</si>
  <si>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</si>
  <si>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</si>
  <si>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</si>
  <si>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</si>
  <si>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</si>
  <si>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</si>
  <si>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</si>
  <si>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</si>
  <si>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</si>
  <si>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</si>
  <si>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</si>
  <si>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Bleskosvod</t>
  </si>
  <si>
    <t>STA</t>
  </si>
  <si>
    <t>1</t>
  </si>
  <si>
    <t>{608acbb8-7a23-40b8-8ce1-2c3c8af0b2e4}</t>
  </si>
  <si>
    <t>2</t>
  </si>
  <si>
    <t>KRYCÍ LIST SOUPISU PRACÍ</t>
  </si>
  <si>
    <t>Objekt:</t>
  </si>
  <si>
    <t>SO01 - Bleskosvod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</si>
  <si>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</si>
  <si>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</si>
  <si>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</si>
  <si>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</si>
  <si>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</si>
  <si>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</si>
  <si>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</si>
  <si>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</si>
  <si>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</si>
  <si>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</si>
  <si>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</si>
  <si>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</si>
  <si>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</si>
  <si>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</si>
  <si>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</si>
  <si>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</si>
  <si>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</si>
  <si>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</si>
  <si>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</si>
  <si>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</si>
  <si>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</si>
  <si>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</si>
  <si>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</si>
  <si>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</si>
  <si>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</si>
  <si>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</si>
  <si>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</si>
  <si>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</si>
  <si>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</si>
  <si>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</si>
  <si>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</si>
  <si>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</si>
  <si>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</si>
  <si>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</si>
  <si>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</si>
  <si>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</si>
  <si>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</si>
  <si>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4</t>
  </si>
  <si>
    <t>M</t>
  </si>
  <si>
    <t>10.046.510</t>
  </si>
  <si>
    <t>Podpěra PV 21c plast základna kulatá</t>
  </si>
  <si>
    <t>KS</t>
  </si>
  <si>
    <t>32</t>
  </si>
  <si>
    <t>16</t>
  </si>
  <si>
    <t>-190112807</t>
  </si>
  <si>
    <t>5</t>
  </si>
  <si>
    <t>10.046.735</t>
  </si>
  <si>
    <t>Podpěra PV 17</t>
  </si>
  <si>
    <t>-1212390497</t>
  </si>
  <si>
    <t>29</t>
  </si>
  <si>
    <t>K</t>
  </si>
  <si>
    <t>741420001.1</t>
  </si>
  <si>
    <t>Montáž drát nebo lano hromosvodné svodové D do 10 mm s podpěrou</t>
  </si>
  <si>
    <t>m</t>
  </si>
  <si>
    <t>1660624536</t>
  </si>
  <si>
    <t>30</t>
  </si>
  <si>
    <t>35441077</t>
  </si>
  <si>
    <t>drát D 8mm AlMgSi</t>
  </si>
  <si>
    <t>kg</t>
  </si>
  <si>
    <t>-591045787</t>
  </si>
  <si>
    <t>7</t>
  </si>
  <si>
    <t>741420021</t>
  </si>
  <si>
    <t>Montáž svorka hromosvodná se 2 šrouby SU</t>
  </si>
  <si>
    <t>kus</t>
  </si>
  <si>
    <t>644967616</t>
  </si>
  <si>
    <t>8</t>
  </si>
  <si>
    <t>10.046.522</t>
  </si>
  <si>
    <t>Svorka SU FeZn</t>
  </si>
  <si>
    <t>2094249292</t>
  </si>
  <si>
    <t>9</t>
  </si>
  <si>
    <t>741420022</t>
  </si>
  <si>
    <t>Montáž svorka hromosvodná se 3 šrouby SJ1</t>
  </si>
  <si>
    <t>1458143366</t>
  </si>
  <si>
    <t>10</t>
  </si>
  <si>
    <t>8500169980</t>
  </si>
  <si>
    <t>Svorka k jímací tyči, SJ 01</t>
  </si>
  <si>
    <t>ks</t>
  </si>
  <si>
    <t>-960161400</t>
  </si>
  <si>
    <t>11</t>
  </si>
  <si>
    <t>7414200221</t>
  </si>
  <si>
    <t>Montáž svorka hromosvodná se 3 šrouby SZa</t>
  </si>
  <si>
    <t>1845940381</t>
  </si>
  <si>
    <t>12</t>
  </si>
  <si>
    <t>1214471</t>
  </si>
  <si>
    <t>SVORKA SZa</t>
  </si>
  <si>
    <t>-509626419</t>
  </si>
  <si>
    <t>39</t>
  </si>
  <si>
    <t>741420051</t>
  </si>
  <si>
    <t>Montáž vedení hromosvodné-úhelník nebo trubka s držáky do zdiva</t>
  </si>
  <si>
    <t>826325014</t>
  </si>
  <si>
    <t>40</t>
  </si>
  <si>
    <t>35441830</t>
  </si>
  <si>
    <t>úhelník ochranný na ochranu svodu - 1700mm, FeZn</t>
  </si>
  <si>
    <t>1391615941</t>
  </si>
  <si>
    <t>41</t>
  </si>
  <si>
    <t>35441836</t>
  </si>
  <si>
    <t>držák ochranného úhelníku do zdiva, FeZn</t>
  </si>
  <si>
    <t>-235200284</t>
  </si>
  <si>
    <t>31</t>
  </si>
  <si>
    <t>741420083</t>
  </si>
  <si>
    <t>Montáž vedení hromosvodné-štítek k označení svodu</t>
  </si>
  <si>
    <t>-1031427264</t>
  </si>
  <si>
    <t>KOVO99999</t>
  </si>
  <si>
    <t>Označovací štítky PVC  - č...  - FeZn</t>
  </si>
  <si>
    <t>-1735559766</t>
  </si>
  <si>
    <t>33</t>
  </si>
  <si>
    <t>741430005</t>
  </si>
  <si>
    <t>Montáž tyč jímací délky do 3 m na stojan</t>
  </si>
  <si>
    <t>1557851764</t>
  </si>
  <si>
    <t>37</t>
  </si>
  <si>
    <t>10.576.237</t>
  </si>
  <si>
    <t>Tyč JR 2,0 ALMgSi jímací</t>
  </si>
  <si>
    <t>759810196</t>
  </si>
  <si>
    <t>35</t>
  </si>
  <si>
    <t>1213787.1</t>
  </si>
  <si>
    <t>PODSTAVEC BETONOVY PB19 19KG</t>
  </si>
  <si>
    <t>-1292872793</t>
  </si>
  <si>
    <t>36</t>
  </si>
  <si>
    <t>1234738.1</t>
  </si>
  <si>
    <t>PODLOZKA POD PODSTAVEC BETONOVY PB19 GUM</t>
  </si>
  <si>
    <t>-847386179</t>
  </si>
  <si>
    <t>38</t>
  </si>
  <si>
    <t>741810001</t>
  </si>
  <si>
    <t>Celková prohlídka elektrického rozvodu a zařízení do 100 000,- Kč</t>
  </si>
  <si>
    <t>-1505302269</t>
  </si>
  <si>
    <t>HZS</t>
  </si>
  <si>
    <t>Hodinové zúčtovací sazby</t>
  </si>
  <si>
    <t>25</t>
  </si>
  <si>
    <t>HZS2221xx</t>
  </si>
  <si>
    <t>Spolupráce s revizním technikem</t>
  </si>
  <si>
    <t>hod</t>
  </si>
  <si>
    <t>2115480808</t>
  </si>
  <si>
    <t>26</t>
  </si>
  <si>
    <t>HZS2221xx0</t>
  </si>
  <si>
    <t>Demontáž stávajícího hromosvodu</t>
  </si>
  <si>
    <t>1028783767</t>
  </si>
  <si>
    <t>VRN</t>
  </si>
  <si>
    <t>Vedlejší rozpočtové náklady</t>
  </si>
  <si>
    <t>VRN6</t>
  </si>
  <si>
    <t>Územní vlivy</t>
  </si>
  <si>
    <t>27</t>
  </si>
  <si>
    <t>065002000</t>
  </si>
  <si>
    <t>Mimostaveništní doprava materiálů</t>
  </si>
  <si>
    <t>1024</t>
  </si>
  <si>
    <t>-1846540352</t>
  </si>
  <si>
    <t>VRN8</t>
  </si>
  <si>
    <t>Přesun stavebních kapacit</t>
  </si>
  <si>
    <t>28</t>
  </si>
  <si>
    <t>081002000</t>
  </si>
  <si>
    <t>Doprava zaměstnanců</t>
  </si>
  <si>
    <t>-162006358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</si>
</sst>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R17" sqref="AR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65" t="s">
        <v>15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19"/>
      <c r="AQ5" s="19"/>
      <c r="AR5" s="17"/>
      <c r="BG5" s="262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67" t="s">
        <v>18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19"/>
      <c r="AQ6" s="19"/>
      <c r="AR6" s="17"/>
      <c r="BG6" s="263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63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84">
        <v>44117</v>
      </c>
      <c r="AO8" s="19"/>
      <c r="AP8" s="19"/>
      <c r="AQ8" s="19"/>
      <c r="AR8" s="17"/>
      <c r="BG8" s="263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3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G10" s="263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G11" s="263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3"/>
      <c r="BS12" s="14" t="s">
        <v>7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G13" s="263"/>
      <c r="BS13" s="14" t="s">
        <v>7</v>
      </c>
    </row>
    <row r="14" spans="1:74" ht="12.75">
      <c r="B14" s="18"/>
      <c r="C14" s="19"/>
      <c r="D14" s="19"/>
      <c r="E14" s="268" t="s">
        <v>29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G14" s="263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3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6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G17" s="263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3"/>
      <c r="BS18" s="14" t="s">
        <v>7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63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G20" s="263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3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3"/>
    </row>
    <row r="23" spans="1:71" s="1" customFormat="1" ht="16.5" customHeight="1">
      <c r="B23" s="18"/>
      <c r="C23" s="19"/>
      <c r="D23" s="19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19"/>
      <c r="AP23" s="19"/>
      <c r="AQ23" s="19"/>
      <c r="AR23" s="17"/>
      <c r="BG23" s="26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3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63"/>
    </row>
    <row r="26" spans="1:71" s="2" customFormat="1" ht="25.9" customHeight="1">
      <c r="A26" s="30"/>
      <c r="B26" s="31"/>
      <c r="C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1">
        <f>ROUND(AG94,2)</f>
        <v>0</v>
      </c>
      <c r="AL26" s="272"/>
      <c r="AM26" s="272"/>
      <c r="AN26" s="272"/>
      <c r="AO26" s="272"/>
      <c r="AP26" s="32"/>
      <c r="AQ26" s="32"/>
      <c r="AR26" s="35"/>
      <c r="BG26" s="26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6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73" t="s">
        <v>36</v>
      </c>
      <c r="M28" s="273"/>
      <c r="N28" s="273"/>
      <c r="O28" s="273"/>
      <c r="P28" s="273"/>
      <c r="Q28" s="32"/>
      <c r="R28" s="32"/>
      <c r="S28" s="32"/>
      <c r="T28" s="32"/>
      <c r="U28" s="32"/>
      <c r="V28" s="32"/>
      <c r="W28" s="273" t="s">
        <v>37</v>
      </c>
      <c r="X28" s="273"/>
      <c r="Y28" s="273"/>
      <c r="Z28" s="273"/>
      <c r="AA28" s="273"/>
      <c r="AB28" s="273"/>
      <c r="AC28" s="273"/>
      <c r="AD28" s="273"/>
      <c r="AE28" s="273"/>
      <c r="AF28" s="32"/>
      <c r="AG28" s="32"/>
      <c r="AH28" s="32"/>
      <c r="AI28" s="32"/>
      <c r="AJ28" s="32"/>
      <c r="AK28" s="273" t="s">
        <v>38</v>
      </c>
      <c r="AL28" s="273"/>
      <c r="AM28" s="273"/>
      <c r="AN28" s="273"/>
      <c r="AO28" s="273"/>
      <c r="AP28" s="32"/>
      <c r="AQ28" s="32"/>
      <c r="AR28" s="35"/>
      <c r="BG28" s="263"/>
    </row>
    <row r="29" spans="1:71" s="3" customFormat="1" ht="14.45" customHeight="1">
      <c r="B29" s="36"/>
      <c r="C29" s="37"/>
      <c r="D29" s="26" t="s">
        <v>39</v>
      </c>
      <c r="E29" s="37"/>
      <c r="F29" s="26" t="s">
        <v>40</v>
      </c>
      <c r="G29" s="37"/>
      <c r="H29" s="37"/>
      <c r="I29" s="37"/>
      <c r="J29" s="37"/>
      <c r="K29" s="37"/>
      <c r="L29" s="257">
        <v>0.21</v>
      </c>
      <c r="M29" s="256"/>
      <c r="N29" s="256"/>
      <c r="O29" s="256"/>
      <c r="P29" s="256"/>
      <c r="Q29" s="37"/>
      <c r="R29" s="37"/>
      <c r="S29" s="37"/>
      <c r="T29" s="37"/>
      <c r="U29" s="37"/>
      <c r="V29" s="37"/>
      <c r="W29" s="255">
        <f>ROUND(BB94,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37"/>
      <c r="AG29" s="37"/>
      <c r="AH29" s="37"/>
      <c r="AI29" s="37"/>
      <c r="AJ29" s="37"/>
      <c r="AK29" s="255">
        <f>ROUND(AX94, 2)</f>
        <v>0</v>
      </c>
      <c r="AL29" s="256"/>
      <c r="AM29" s="256"/>
      <c r="AN29" s="256"/>
      <c r="AO29" s="256"/>
      <c r="AP29" s="37"/>
      <c r="AQ29" s="37"/>
      <c r="AR29" s="38"/>
      <c r="BG29" s="264"/>
    </row>
    <row r="30" spans="1:71" s="3" customFormat="1" ht="14.45" customHeight="1">
      <c r="B30" s="36"/>
      <c r="C30" s="37"/>
      <c r="D30" s="37"/>
      <c r="E30" s="37"/>
      <c r="F30" s="26" t="s">
        <v>41</v>
      </c>
      <c r="G30" s="37"/>
      <c r="H30" s="37"/>
      <c r="I30" s="37"/>
      <c r="J30" s="37"/>
      <c r="K30" s="37"/>
      <c r="L30" s="257">
        <v>0.15</v>
      </c>
      <c r="M30" s="256"/>
      <c r="N30" s="256"/>
      <c r="O30" s="256"/>
      <c r="P30" s="256"/>
      <c r="Q30" s="37"/>
      <c r="R30" s="37"/>
      <c r="S30" s="37"/>
      <c r="T30" s="37"/>
      <c r="U30" s="37"/>
      <c r="V30" s="37"/>
      <c r="W30" s="255">
        <f>ROUND(BC94,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37"/>
      <c r="AG30" s="37"/>
      <c r="AH30" s="37"/>
      <c r="AI30" s="37"/>
      <c r="AJ30" s="37"/>
      <c r="AK30" s="255">
        <f>ROUND(AY94, 2)</f>
        <v>0</v>
      </c>
      <c r="AL30" s="256"/>
      <c r="AM30" s="256"/>
      <c r="AN30" s="256"/>
      <c r="AO30" s="256"/>
      <c r="AP30" s="37"/>
      <c r="AQ30" s="37"/>
      <c r="AR30" s="38"/>
      <c r="BG30" s="264"/>
    </row>
    <row r="31" spans="1:71" s="3" customFormat="1" ht="14.45" hidden="1" customHeight="1">
      <c r="B31" s="36"/>
      <c r="C31" s="37"/>
      <c r="D31" s="37"/>
      <c r="E31" s="37"/>
      <c r="F31" s="26" t="s">
        <v>42</v>
      </c>
      <c r="G31" s="37"/>
      <c r="H31" s="37"/>
      <c r="I31" s="37"/>
      <c r="J31" s="37"/>
      <c r="K31" s="37"/>
      <c r="L31" s="257">
        <v>0.21</v>
      </c>
      <c r="M31" s="256"/>
      <c r="N31" s="256"/>
      <c r="O31" s="256"/>
      <c r="P31" s="256"/>
      <c r="Q31" s="37"/>
      <c r="R31" s="37"/>
      <c r="S31" s="37"/>
      <c r="T31" s="37"/>
      <c r="U31" s="37"/>
      <c r="V31" s="37"/>
      <c r="W31" s="255">
        <f>ROUND(BD94,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37"/>
      <c r="AG31" s="37"/>
      <c r="AH31" s="37"/>
      <c r="AI31" s="37"/>
      <c r="AJ31" s="37"/>
      <c r="AK31" s="255">
        <v>0</v>
      </c>
      <c r="AL31" s="256"/>
      <c r="AM31" s="256"/>
      <c r="AN31" s="256"/>
      <c r="AO31" s="256"/>
      <c r="AP31" s="37"/>
      <c r="AQ31" s="37"/>
      <c r="AR31" s="38"/>
      <c r="BG31" s="264"/>
    </row>
    <row r="32" spans="1:71" s="3" customFormat="1" ht="14.45" hidden="1" customHeight="1">
      <c r="B32" s="36"/>
      <c r="C32" s="37"/>
      <c r="D32" s="37"/>
      <c r="E32" s="37"/>
      <c r="F32" s="26" t="s">
        <v>43</v>
      </c>
      <c r="G32" s="37"/>
      <c r="H32" s="37"/>
      <c r="I32" s="37"/>
      <c r="J32" s="37"/>
      <c r="K32" s="37"/>
      <c r="L32" s="257">
        <v>0.15</v>
      </c>
      <c r="M32" s="256"/>
      <c r="N32" s="256"/>
      <c r="O32" s="256"/>
      <c r="P32" s="256"/>
      <c r="Q32" s="37"/>
      <c r="R32" s="37"/>
      <c r="S32" s="37"/>
      <c r="T32" s="37"/>
      <c r="U32" s="37"/>
      <c r="V32" s="37"/>
      <c r="W32" s="255">
        <f>ROUND(BE94,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37"/>
      <c r="AG32" s="37"/>
      <c r="AH32" s="37"/>
      <c r="AI32" s="37"/>
      <c r="AJ32" s="37"/>
      <c r="AK32" s="255">
        <v>0</v>
      </c>
      <c r="AL32" s="256"/>
      <c r="AM32" s="256"/>
      <c r="AN32" s="256"/>
      <c r="AO32" s="256"/>
      <c r="AP32" s="37"/>
      <c r="AQ32" s="37"/>
      <c r="AR32" s="38"/>
      <c r="BG32" s="264"/>
    </row>
    <row r="33" spans="1:59" s="3" customFormat="1" ht="14.45" hidden="1" customHeight="1">
      <c r="B33" s="36"/>
      <c r="C33" s="37"/>
      <c r="D33" s="37"/>
      <c r="E33" s="37"/>
      <c r="F33" s="26" t="s">
        <v>44</v>
      </c>
      <c r="G33" s="37"/>
      <c r="H33" s="37"/>
      <c r="I33" s="37"/>
      <c r="J33" s="37"/>
      <c r="K33" s="37"/>
      <c r="L33" s="257">
        <v>0</v>
      </c>
      <c r="M33" s="256"/>
      <c r="N33" s="256"/>
      <c r="O33" s="256"/>
      <c r="P33" s="256"/>
      <c r="Q33" s="37"/>
      <c r="R33" s="37"/>
      <c r="S33" s="37"/>
      <c r="T33" s="37"/>
      <c r="U33" s="37"/>
      <c r="V33" s="37"/>
      <c r="W33" s="255">
        <f>ROUND(BF94,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37"/>
      <c r="AG33" s="37"/>
      <c r="AH33" s="37"/>
      <c r="AI33" s="37"/>
      <c r="AJ33" s="37"/>
      <c r="AK33" s="255">
        <v>0</v>
      </c>
      <c r="AL33" s="256"/>
      <c r="AM33" s="256"/>
      <c r="AN33" s="256"/>
      <c r="AO33" s="256"/>
      <c r="AP33" s="37"/>
      <c r="AQ33" s="37"/>
      <c r="AR33" s="38"/>
      <c r="BG33" s="264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63"/>
    </row>
    <row r="35" spans="1:59" s="2" customFormat="1" ht="25.9" customHeight="1">
      <c r="A35" s="30"/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8" t="s">
        <v>47</v>
      </c>
      <c r="Y35" s="259"/>
      <c r="Z35" s="259"/>
      <c r="AA35" s="259"/>
      <c r="AB35" s="259"/>
      <c r="AC35" s="41"/>
      <c r="AD35" s="41"/>
      <c r="AE35" s="41"/>
      <c r="AF35" s="41"/>
      <c r="AG35" s="41"/>
      <c r="AH35" s="41"/>
      <c r="AI35" s="41"/>
      <c r="AJ35" s="41"/>
      <c r="AK35" s="260">
        <f>SUM(AK26:AK33)</f>
        <v>0</v>
      </c>
      <c r="AL35" s="259"/>
      <c r="AM35" s="259"/>
      <c r="AN35" s="259"/>
      <c r="AO35" s="261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50</v>
      </c>
      <c r="AI60" s="34"/>
      <c r="AJ60" s="34"/>
      <c r="AK60" s="34"/>
      <c r="AL60" s="34"/>
      <c r="AM60" s="48" t="s">
        <v>51</v>
      </c>
      <c r="AN60" s="34"/>
      <c r="AO60" s="34"/>
      <c r="AP60" s="32"/>
      <c r="AQ60" s="32"/>
      <c r="AR60" s="35"/>
      <c r="BG60" s="30"/>
    </row>
    <row r="61" spans="1:5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53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50</v>
      </c>
      <c r="AI75" s="34"/>
      <c r="AJ75" s="34"/>
      <c r="AK75" s="34"/>
      <c r="AL75" s="34"/>
      <c r="AM75" s="48" t="s">
        <v>51</v>
      </c>
      <c r="AN75" s="34"/>
      <c r="AO75" s="34"/>
      <c r="AP75" s="32"/>
      <c r="AQ75" s="32"/>
      <c r="AR75" s="35"/>
      <c r="BG75" s="30"/>
    </row>
    <row r="76" spans="1:59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1866200H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44" t="str">
        <f>K6</f>
        <v>ZŠ Odry Komenského oprava bleskosvodu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Nový Jičín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46">
        <f>IF(AN8= "","",AN8)</f>
        <v>44117</v>
      </c>
      <c r="AN87" s="246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Město Odry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30</v>
      </c>
      <c r="AJ89" s="32"/>
      <c r="AK89" s="32"/>
      <c r="AL89" s="32"/>
      <c r="AM89" s="247" t="str">
        <f>IF(E17="","",E17)</f>
        <v>Pavel Šupík</v>
      </c>
      <c r="AN89" s="248"/>
      <c r="AO89" s="248"/>
      <c r="AP89" s="248"/>
      <c r="AQ89" s="32"/>
      <c r="AR89" s="35"/>
      <c r="AS89" s="249" t="s">
        <v>55</v>
      </c>
      <c r="AT89" s="250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25.7" customHeight="1">
      <c r="A90" s="30"/>
      <c r="B90" s="31"/>
      <c r="C90" s="26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32</v>
      </c>
      <c r="AJ90" s="32"/>
      <c r="AK90" s="32"/>
      <c r="AL90" s="32"/>
      <c r="AM90" s="247" t="str">
        <f>IF(E20="","",E20)</f>
        <v>Ing. Jiří Horák - ELPROJEKT</v>
      </c>
      <c r="AN90" s="248"/>
      <c r="AO90" s="248"/>
      <c r="AP90" s="248"/>
      <c r="AQ90" s="32"/>
      <c r="AR90" s="35"/>
      <c r="AS90" s="251"/>
      <c r="AT90" s="252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3"/>
      <c r="AT91" s="254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34" t="s">
        <v>56</v>
      </c>
      <c r="D92" s="235"/>
      <c r="E92" s="235"/>
      <c r="F92" s="235"/>
      <c r="G92" s="235"/>
      <c r="H92" s="68"/>
      <c r="I92" s="236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58</v>
      </c>
      <c r="AH92" s="235"/>
      <c r="AI92" s="235"/>
      <c r="AJ92" s="235"/>
      <c r="AK92" s="235"/>
      <c r="AL92" s="235"/>
      <c r="AM92" s="235"/>
      <c r="AN92" s="236" t="s">
        <v>59</v>
      </c>
      <c r="AO92" s="235"/>
      <c r="AP92" s="238"/>
      <c r="AQ92" s="69" t="s">
        <v>60</v>
      </c>
      <c r="AR92" s="35"/>
      <c r="AS92" s="70" t="s">
        <v>61</v>
      </c>
      <c r="AT92" s="71" t="s">
        <v>62</v>
      </c>
      <c r="AU92" s="71" t="s">
        <v>63</v>
      </c>
      <c r="AV92" s="71" t="s">
        <v>64</v>
      </c>
      <c r="AW92" s="71" t="s">
        <v>65</v>
      </c>
      <c r="AX92" s="71" t="s">
        <v>66</v>
      </c>
      <c r="AY92" s="71" t="s">
        <v>67</v>
      </c>
      <c r="AZ92" s="71" t="s">
        <v>68</v>
      </c>
      <c r="BA92" s="71" t="s">
        <v>69</v>
      </c>
      <c r="BB92" s="71" t="s">
        <v>70</v>
      </c>
      <c r="BC92" s="71" t="s">
        <v>71</v>
      </c>
      <c r="BD92" s="71" t="s">
        <v>72</v>
      </c>
      <c r="BE92" s="71" t="s">
        <v>73</v>
      </c>
      <c r="BF92" s="72" t="s">
        <v>74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75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42">
        <f>ROUND(AG95,2)</f>
        <v>0</v>
      </c>
      <c r="AH94" s="242"/>
      <c r="AI94" s="242"/>
      <c r="AJ94" s="242"/>
      <c r="AK94" s="242"/>
      <c r="AL94" s="242"/>
      <c r="AM94" s="242"/>
      <c r="AN94" s="243">
        <f>SUM(AG94,AV94)</f>
        <v>0</v>
      </c>
      <c r="AO94" s="243"/>
      <c r="AP94" s="243"/>
      <c r="AQ94" s="80" t="s">
        <v>1</v>
      </c>
      <c r="AR94" s="81"/>
      <c r="AS94" s="82">
        <f>ROUND(AS95,2)</f>
        <v>0</v>
      </c>
      <c r="AT94" s="83">
        <f>ROUND(AT95,2)</f>
        <v>0</v>
      </c>
      <c r="AU94" s="84">
        <f>ROUND(AU95,2)</f>
        <v>0</v>
      </c>
      <c r="AV94" s="84">
        <f>ROUND(SUM(AX94:AY94),2)</f>
        <v>0</v>
      </c>
      <c r="AW94" s="85">
        <f>ROUND(AW95,5)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ROUND(BB95,2)</f>
        <v>0</v>
      </c>
      <c r="BC94" s="84">
        <f>ROUND(BC95,2)</f>
        <v>0</v>
      </c>
      <c r="BD94" s="84">
        <f>ROUND(BD95,2)</f>
        <v>0</v>
      </c>
      <c r="BE94" s="84">
        <f>ROUND(BE95,2)</f>
        <v>0</v>
      </c>
      <c r="BF94" s="86">
        <f>ROUND(BF95,2)</f>
        <v>0</v>
      </c>
      <c r="BS94" s="87" t="s">
        <v>76</v>
      </c>
      <c r="BT94" s="87" t="s">
        <v>77</v>
      </c>
      <c r="BU94" s="88" t="s">
        <v>78</v>
      </c>
      <c r="BV94" s="87" t="s">
        <v>79</v>
      </c>
      <c r="BW94" s="87" t="s">
        <v>6</v>
      </c>
      <c r="BX94" s="87" t="s">
        <v>80</v>
      </c>
      <c r="CL94" s="87" t="s">
        <v>1</v>
      </c>
    </row>
    <row r="95" spans="1:91" s="7" customFormat="1" ht="16.5" customHeight="1">
      <c r="A95" s="89" t="s">
        <v>81</v>
      </c>
      <c r="B95" s="90"/>
      <c r="C95" s="91"/>
      <c r="D95" s="241" t="s">
        <v>82</v>
      </c>
      <c r="E95" s="241"/>
      <c r="F95" s="241"/>
      <c r="G95" s="241"/>
      <c r="H95" s="241"/>
      <c r="I95" s="92"/>
      <c r="J95" s="241" t="s">
        <v>83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'SO01 - Bleskosvod'!K32</f>
        <v>0</v>
      </c>
      <c r="AH95" s="240"/>
      <c r="AI95" s="240"/>
      <c r="AJ95" s="240"/>
      <c r="AK95" s="240"/>
      <c r="AL95" s="240"/>
      <c r="AM95" s="240"/>
      <c r="AN95" s="239">
        <f>SUM(AG95,AV95)</f>
        <v>0</v>
      </c>
      <c r="AO95" s="240"/>
      <c r="AP95" s="240"/>
      <c r="AQ95" s="93" t="s">
        <v>84</v>
      </c>
      <c r="AR95" s="94"/>
      <c r="AS95" s="95">
        <f>'SO01 - Bleskosvod'!K30</f>
        <v>0</v>
      </c>
      <c r="AT95" s="96">
        <f>'SO01 - Bleskosvod'!K31</f>
        <v>0</v>
      </c>
      <c r="AU95" s="96">
        <v>0</v>
      </c>
      <c r="AV95" s="96">
        <f>ROUND(SUM(AX95:AY95),2)</f>
        <v>0</v>
      </c>
      <c r="AW95" s="97">
        <f>'SO01 - Bleskosvod'!T122</f>
        <v>0</v>
      </c>
      <c r="AX95" s="96">
        <f>'SO01 - Bleskosvod'!K35</f>
        <v>0</v>
      </c>
      <c r="AY95" s="96">
        <f>'SO01 - Bleskosvod'!K36</f>
        <v>0</v>
      </c>
      <c r="AZ95" s="96">
        <f>'SO01 - Bleskosvod'!K37</f>
        <v>0</v>
      </c>
      <c r="BA95" s="96">
        <f>'SO01 - Bleskosvod'!K38</f>
        <v>0</v>
      </c>
      <c r="BB95" s="96">
        <f>'SO01 - Bleskosvod'!F35</f>
        <v>0</v>
      </c>
      <c r="BC95" s="96">
        <f>'SO01 - Bleskosvod'!F36</f>
        <v>0</v>
      </c>
      <c r="BD95" s="96">
        <f>'SO01 - Bleskosvod'!F37</f>
        <v>0</v>
      </c>
      <c r="BE95" s="96">
        <f>'SO01 - Bleskosvod'!F38</f>
        <v>0</v>
      </c>
      <c r="BF95" s="98">
        <f>'SO01 - Bleskosvod'!F39</f>
        <v>0</v>
      </c>
      <c r="BT95" s="99" t="s">
        <v>85</v>
      </c>
      <c r="BV95" s="99" t="s">
        <v>79</v>
      </c>
      <c r="BW95" s="99" t="s">
        <v>86</v>
      </c>
      <c r="BX95" s="99" t="s">
        <v>6</v>
      </c>
      <c r="CL95" s="99" t="s">
        <v>1</v>
      </c>
      <c r="CM95" s="99" t="s">
        <v>87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J7IK0tux39+6G83ktogMR2LNoSSIPjs883DhR416kbAvQhC/1u61H+M2Ed5rJcxUFDz5e6FeSwNzWW7GwGhqRA==" saltValue="LplwzvJmzpy7k2keMPhHlMYh/GuUNaCXl5Et8X0sdc14b18TfksgrwKdH/yjb1O2afdT4b72WErHNDSY86q9M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G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Bleskosvod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0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J2" s="100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T2" s="14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3"/>
      <c r="K3" s="102"/>
      <c r="L3" s="102"/>
      <c r="M3" s="17"/>
      <c r="AT3" s="14" t="s">
        <v>87</v>
      </c>
    </row>
    <row r="4" spans="1:46" s="1" customFormat="1" ht="24.95" customHeight="1">
      <c r="B4" s="17"/>
      <c r="D4" s="104" t="s">
        <v>88</v>
      </c>
      <c r="I4" s="100"/>
      <c r="J4" s="100"/>
      <c r="M4" s="17"/>
      <c r="N4" s="105" t="s">
        <v>11</v>
      </c>
      <c r="AT4" s="14" t="s">
        <v>4</v>
      </c>
    </row>
    <row r="5" spans="1:46" s="1" customFormat="1" ht="6.95" customHeight="1">
      <c r="B5" s="17"/>
      <c r="I5" s="100"/>
      <c r="J5" s="100"/>
      <c r="M5" s="17"/>
    </row>
    <row r="6" spans="1:46" s="1" customFormat="1" ht="12" customHeight="1">
      <c r="B6" s="17"/>
      <c r="D6" s="106" t="s">
        <v>17</v>
      </c>
      <c r="I6" s="100"/>
      <c r="J6" s="100"/>
      <c r="M6" s="17"/>
    </row>
    <row r="7" spans="1:46" s="1" customFormat="1" ht="16.5" customHeight="1">
      <c r="B7" s="17"/>
      <c r="E7" s="277" t="str">
        <f>'Rekapitulace stavby'!K6</f>
        <v>ZŠ Odry Komenského oprava bleskosvodu</v>
      </c>
      <c r="F7" s="278"/>
      <c r="G7" s="278"/>
      <c r="H7" s="278"/>
      <c r="I7" s="100"/>
      <c r="J7" s="100"/>
      <c r="M7" s="17"/>
    </row>
    <row r="8" spans="1:46" s="2" customFormat="1" ht="12" customHeight="1">
      <c r="A8" s="30"/>
      <c r="B8" s="35"/>
      <c r="C8" s="30"/>
      <c r="D8" s="106" t="s">
        <v>89</v>
      </c>
      <c r="E8" s="30"/>
      <c r="F8" s="30"/>
      <c r="G8" s="30"/>
      <c r="H8" s="30"/>
      <c r="I8" s="107"/>
      <c r="J8" s="107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79" t="s">
        <v>90</v>
      </c>
      <c r="F9" s="280"/>
      <c r="G9" s="280"/>
      <c r="H9" s="280"/>
      <c r="I9" s="107"/>
      <c r="J9" s="107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107"/>
      <c r="J10" s="107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6" t="s">
        <v>19</v>
      </c>
      <c r="E11" s="30"/>
      <c r="F11" s="108" t="s">
        <v>1</v>
      </c>
      <c r="G11" s="30"/>
      <c r="H11" s="30"/>
      <c r="I11" s="109" t="s">
        <v>20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6" t="s">
        <v>21</v>
      </c>
      <c r="E12" s="30"/>
      <c r="F12" s="108" t="s">
        <v>22</v>
      </c>
      <c r="G12" s="30"/>
      <c r="H12" s="30"/>
      <c r="I12" s="109" t="s">
        <v>23</v>
      </c>
      <c r="J12" s="111">
        <f>'Rekapitulace stavby'!AN8</f>
        <v>44117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07"/>
      <c r="J13" s="107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6" t="s">
        <v>24</v>
      </c>
      <c r="E14" s="30"/>
      <c r="F14" s="30"/>
      <c r="G14" s="30"/>
      <c r="H14" s="30"/>
      <c r="I14" s="109" t="s">
        <v>25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">
        <v>26</v>
      </c>
      <c r="F15" s="30"/>
      <c r="G15" s="30"/>
      <c r="H15" s="30"/>
      <c r="I15" s="109" t="s">
        <v>27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07"/>
      <c r="J16" s="107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6" t="s">
        <v>28</v>
      </c>
      <c r="E17" s="30"/>
      <c r="F17" s="30"/>
      <c r="G17" s="30"/>
      <c r="H17" s="30"/>
      <c r="I17" s="109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1" t="str">
        <f>'Rekapitulace stavby'!E14</f>
        <v>Vyplň údaj</v>
      </c>
      <c r="F18" s="282"/>
      <c r="G18" s="282"/>
      <c r="H18" s="282"/>
      <c r="I18" s="109" t="s">
        <v>27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07"/>
      <c r="J19" s="107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6" t="s">
        <v>30</v>
      </c>
      <c r="E20" s="30"/>
      <c r="F20" s="30"/>
      <c r="G20" s="30"/>
      <c r="H20" s="30"/>
      <c r="I20" s="109" t="s">
        <v>25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">
        <v>31</v>
      </c>
      <c r="F21" s="30"/>
      <c r="G21" s="30"/>
      <c r="H21" s="30"/>
      <c r="I21" s="109" t="s">
        <v>27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07"/>
      <c r="J22" s="107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6" t="s">
        <v>32</v>
      </c>
      <c r="E23" s="30"/>
      <c r="F23" s="30"/>
      <c r="G23" s="30"/>
      <c r="H23" s="30"/>
      <c r="I23" s="109" t="s">
        <v>25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">
        <v>33</v>
      </c>
      <c r="F24" s="30"/>
      <c r="G24" s="30"/>
      <c r="H24" s="30"/>
      <c r="I24" s="109" t="s">
        <v>27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07"/>
      <c r="J25" s="107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6" t="s">
        <v>34</v>
      </c>
      <c r="E26" s="30"/>
      <c r="F26" s="30"/>
      <c r="G26" s="30"/>
      <c r="H26" s="30"/>
      <c r="I26" s="107"/>
      <c r="J26" s="107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83" t="s">
        <v>1</v>
      </c>
      <c r="F27" s="283"/>
      <c r="G27" s="283"/>
      <c r="H27" s="283"/>
      <c r="I27" s="114"/>
      <c r="J27" s="114"/>
      <c r="K27" s="112"/>
      <c r="L27" s="112"/>
      <c r="M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07"/>
      <c r="J28" s="107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6"/>
      <c r="E29" s="116"/>
      <c r="F29" s="116"/>
      <c r="G29" s="116"/>
      <c r="H29" s="116"/>
      <c r="I29" s="117"/>
      <c r="J29" s="117"/>
      <c r="K29" s="116"/>
      <c r="L29" s="116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06" t="s">
        <v>91</v>
      </c>
      <c r="F30" s="30"/>
      <c r="G30" s="30"/>
      <c r="H30" s="30"/>
      <c r="I30" s="107"/>
      <c r="J30" s="107"/>
      <c r="K30" s="118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06" t="s">
        <v>92</v>
      </c>
      <c r="F31" s="30"/>
      <c r="G31" s="30"/>
      <c r="H31" s="30"/>
      <c r="I31" s="107"/>
      <c r="J31" s="107"/>
      <c r="K31" s="118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9" t="s">
        <v>35</v>
      </c>
      <c r="E32" s="30"/>
      <c r="F32" s="30"/>
      <c r="G32" s="30"/>
      <c r="H32" s="30"/>
      <c r="I32" s="107"/>
      <c r="J32" s="107"/>
      <c r="K32" s="120">
        <f>ROUND(K122,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6"/>
      <c r="E33" s="116"/>
      <c r="F33" s="116"/>
      <c r="G33" s="116"/>
      <c r="H33" s="116"/>
      <c r="I33" s="117"/>
      <c r="J33" s="117"/>
      <c r="K33" s="116"/>
      <c r="L33" s="116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1" t="s">
        <v>37</v>
      </c>
      <c r="G34" s="30"/>
      <c r="H34" s="30"/>
      <c r="I34" s="122" t="s">
        <v>36</v>
      </c>
      <c r="J34" s="107"/>
      <c r="K34" s="121" t="s">
        <v>38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3" t="s">
        <v>39</v>
      </c>
      <c r="E35" s="106" t="s">
        <v>40</v>
      </c>
      <c r="F35" s="118">
        <f>ROUND((SUM(BE122:BE152)),  2)</f>
        <v>0</v>
      </c>
      <c r="G35" s="30"/>
      <c r="H35" s="30"/>
      <c r="I35" s="124">
        <v>0.21</v>
      </c>
      <c r="J35" s="107"/>
      <c r="K35" s="118">
        <f>ROUND(((SUM(BE122:BE152))*I35),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6" t="s">
        <v>41</v>
      </c>
      <c r="F36" s="118">
        <f>ROUND((SUM(BF122:BF152)),  2)</f>
        <v>0</v>
      </c>
      <c r="G36" s="30"/>
      <c r="H36" s="30"/>
      <c r="I36" s="124">
        <v>0.15</v>
      </c>
      <c r="J36" s="107"/>
      <c r="K36" s="118">
        <f>ROUND(((SUM(BF122:BF152))*I36),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6" t="s">
        <v>42</v>
      </c>
      <c r="F37" s="118">
        <f>ROUND((SUM(BG122:BG152)),  2)</f>
        <v>0</v>
      </c>
      <c r="G37" s="30"/>
      <c r="H37" s="30"/>
      <c r="I37" s="124">
        <v>0.21</v>
      </c>
      <c r="J37" s="107"/>
      <c r="K37" s="118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6" t="s">
        <v>43</v>
      </c>
      <c r="F38" s="118">
        <f>ROUND((SUM(BH122:BH152)),  2)</f>
        <v>0</v>
      </c>
      <c r="G38" s="30"/>
      <c r="H38" s="30"/>
      <c r="I38" s="124">
        <v>0.15</v>
      </c>
      <c r="J38" s="107"/>
      <c r="K38" s="118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6" t="s">
        <v>44</v>
      </c>
      <c r="F39" s="118">
        <f>ROUND((SUM(BI122:BI152)),  2)</f>
        <v>0</v>
      </c>
      <c r="G39" s="30"/>
      <c r="H39" s="30"/>
      <c r="I39" s="124">
        <v>0</v>
      </c>
      <c r="J39" s="107"/>
      <c r="K39" s="118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07"/>
      <c r="J40" s="107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5"/>
      <c r="D41" s="126" t="s">
        <v>45</v>
      </c>
      <c r="E41" s="127"/>
      <c r="F41" s="127"/>
      <c r="G41" s="128" t="s">
        <v>46</v>
      </c>
      <c r="H41" s="129" t="s">
        <v>47</v>
      </c>
      <c r="I41" s="130"/>
      <c r="J41" s="130"/>
      <c r="K41" s="131">
        <f>SUM(K32:K39)</f>
        <v>0</v>
      </c>
      <c r="L41" s="132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07"/>
      <c r="J42" s="107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0"/>
      <c r="J43" s="100"/>
      <c r="M43" s="17"/>
    </row>
    <row r="44" spans="1:31" s="1" customFormat="1" ht="14.45" customHeight="1">
      <c r="B44" s="17"/>
      <c r="I44" s="100"/>
      <c r="J44" s="100"/>
      <c r="M44" s="17"/>
    </row>
    <row r="45" spans="1:31" s="1" customFormat="1" ht="14.45" customHeight="1">
      <c r="B45" s="17"/>
      <c r="I45" s="100"/>
      <c r="J45" s="100"/>
      <c r="M45" s="17"/>
    </row>
    <row r="46" spans="1:31" s="1" customFormat="1" ht="14.45" customHeight="1">
      <c r="B46" s="17"/>
      <c r="I46" s="100"/>
      <c r="J46" s="100"/>
      <c r="M46" s="17"/>
    </row>
    <row r="47" spans="1:31" s="1" customFormat="1" ht="14.45" customHeight="1">
      <c r="B47" s="17"/>
      <c r="I47" s="100"/>
      <c r="J47" s="100"/>
      <c r="M47" s="17"/>
    </row>
    <row r="48" spans="1:31" s="1" customFormat="1" ht="14.45" customHeight="1">
      <c r="B48" s="17"/>
      <c r="I48" s="100"/>
      <c r="J48" s="100"/>
      <c r="M48" s="17"/>
    </row>
    <row r="49" spans="1:31" s="1" customFormat="1" ht="14.45" customHeight="1">
      <c r="B49" s="17"/>
      <c r="I49" s="100"/>
      <c r="J49" s="100"/>
      <c r="M49" s="17"/>
    </row>
    <row r="50" spans="1:31" s="2" customFormat="1" ht="14.45" customHeight="1">
      <c r="B50" s="47"/>
      <c r="D50" s="133" t="s">
        <v>48</v>
      </c>
      <c r="E50" s="134"/>
      <c r="F50" s="134"/>
      <c r="G50" s="133" t="s">
        <v>49</v>
      </c>
      <c r="H50" s="134"/>
      <c r="I50" s="135"/>
      <c r="J50" s="135"/>
      <c r="K50" s="134"/>
      <c r="L50" s="134"/>
      <c r="M50" s="47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0"/>
      <c r="B61" s="35"/>
      <c r="C61" s="30"/>
      <c r="D61" s="136" t="s">
        <v>50</v>
      </c>
      <c r="E61" s="137"/>
      <c r="F61" s="138" t="s">
        <v>51</v>
      </c>
      <c r="G61" s="136" t="s">
        <v>50</v>
      </c>
      <c r="H61" s="137"/>
      <c r="I61" s="139"/>
      <c r="J61" s="140" t="s">
        <v>51</v>
      </c>
      <c r="K61" s="137"/>
      <c r="L61" s="137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0"/>
      <c r="B65" s="35"/>
      <c r="C65" s="30"/>
      <c r="D65" s="133" t="s">
        <v>52</v>
      </c>
      <c r="E65" s="141"/>
      <c r="F65" s="141"/>
      <c r="G65" s="133" t="s">
        <v>53</v>
      </c>
      <c r="H65" s="141"/>
      <c r="I65" s="142"/>
      <c r="J65" s="142"/>
      <c r="K65" s="141"/>
      <c r="L65" s="14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0"/>
      <c r="B76" s="35"/>
      <c r="C76" s="30"/>
      <c r="D76" s="136" t="s">
        <v>50</v>
      </c>
      <c r="E76" s="137"/>
      <c r="F76" s="138" t="s">
        <v>51</v>
      </c>
      <c r="G76" s="136" t="s">
        <v>50</v>
      </c>
      <c r="H76" s="137"/>
      <c r="I76" s="139"/>
      <c r="J76" s="140" t="s">
        <v>51</v>
      </c>
      <c r="K76" s="137"/>
      <c r="L76" s="137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3"/>
      <c r="C77" s="144"/>
      <c r="D77" s="144"/>
      <c r="E77" s="144"/>
      <c r="F77" s="144"/>
      <c r="G77" s="144"/>
      <c r="H77" s="144"/>
      <c r="I77" s="145"/>
      <c r="J77" s="145"/>
      <c r="K77" s="144"/>
      <c r="L77" s="144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6"/>
      <c r="C81" s="147"/>
      <c r="D81" s="147"/>
      <c r="E81" s="147"/>
      <c r="F81" s="147"/>
      <c r="G81" s="147"/>
      <c r="H81" s="147"/>
      <c r="I81" s="148"/>
      <c r="J81" s="148"/>
      <c r="K81" s="147"/>
      <c r="L81" s="147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93</v>
      </c>
      <c r="D82" s="32"/>
      <c r="E82" s="32"/>
      <c r="F82" s="32"/>
      <c r="G82" s="32"/>
      <c r="H82" s="32"/>
      <c r="I82" s="107"/>
      <c r="J82" s="107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07"/>
      <c r="J83" s="107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07"/>
      <c r="J84" s="107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5" t="str">
        <f>E7</f>
        <v>ZŠ Odry Komenského oprava bleskosvodu</v>
      </c>
      <c r="F85" s="276"/>
      <c r="G85" s="276"/>
      <c r="H85" s="276"/>
      <c r="I85" s="107"/>
      <c r="J85" s="107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89</v>
      </c>
      <c r="D86" s="32"/>
      <c r="E86" s="32"/>
      <c r="F86" s="32"/>
      <c r="G86" s="32"/>
      <c r="H86" s="32"/>
      <c r="I86" s="107"/>
      <c r="J86" s="107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4" t="str">
        <f>E9</f>
        <v>SO01 - Bleskosvod</v>
      </c>
      <c r="F87" s="274"/>
      <c r="G87" s="274"/>
      <c r="H87" s="274"/>
      <c r="I87" s="107"/>
      <c r="J87" s="107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07"/>
      <c r="J88" s="107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Nový Jičín</v>
      </c>
      <c r="G89" s="32"/>
      <c r="H89" s="32"/>
      <c r="I89" s="109" t="s">
        <v>23</v>
      </c>
      <c r="J89" s="111">
        <f>IF(J12="","",J12)</f>
        <v>44117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07"/>
      <c r="J90" s="107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>Město Odry</v>
      </c>
      <c r="G91" s="32"/>
      <c r="H91" s="32"/>
      <c r="I91" s="109" t="s">
        <v>30</v>
      </c>
      <c r="J91" s="149" t="str">
        <f>E21</f>
        <v>Pavel Šupík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6" t="s">
        <v>28</v>
      </c>
      <c r="D92" s="32"/>
      <c r="E92" s="32"/>
      <c r="F92" s="24" t="str">
        <f>IF(E18="","",E18)</f>
        <v>Vyplň údaj</v>
      </c>
      <c r="G92" s="32"/>
      <c r="H92" s="32"/>
      <c r="I92" s="109" t="s">
        <v>32</v>
      </c>
      <c r="J92" s="149" t="str">
        <f>E24</f>
        <v>Ing. Jiří Horák - ELPROJEKT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07"/>
      <c r="J93" s="107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0" t="s">
        <v>94</v>
      </c>
      <c r="D94" s="151"/>
      <c r="E94" s="151"/>
      <c r="F94" s="151"/>
      <c r="G94" s="151"/>
      <c r="H94" s="151"/>
      <c r="I94" s="152" t="s">
        <v>95</v>
      </c>
      <c r="J94" s="152" t="s">
        <v>96</v>
      </c>
      <c r="K94" s="153" t="s">
        <v>97</v>
      </c>
      <c r="L94" s="15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07"/>
      <c r="J95" s="107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4" t="s">
        <v>98</v>
      </c>
      <c r="D96" s="32"/>
      <c r="E96" s="32"/>
      <c r="F96" s="32"/>
      <c r="G96" s="32"/>
      <c r="H96" s="32"/>
      <c r="I96" s="155">
        <f t="shared" ref="I96:J98" si="0">Q122</f>
        <v>0</v>
      </c>
      <c r="J96" s="155">
        <f t="shared" si="0"/>
        <v>0</v>
      </c>
      <c r="K96" s="79">
        <f>K122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99</v>
      </c>
    </row>
    <row r="97" spans="1:31" s="9" customFormat="1" ht="24.95" customHeight="1">
      <c r="B97" s="156"/>
      <c r="C97" s="157"/>
      <c r="D97" s="158" t="s">
        <v>100</v>
      </c>
      <c r="E97" s="159"/>
      <c r="F97" s="159"/>
      <c r="G97" s="159"/>
      <c r="H97" s="159"/>
      <c r="I97" s="160">
        <f t="shared" si="0"/>
        <v>0</v>
      </c>
      <c r="J97" s="160">
        <f t="shared" si="0"/>
        <v>0</v>
      </c>
      <c r="K97" s="161">
        <f>K123</f>
        <v>0</v>
      </c>
      <c r="L97" s="157"/>
      <c r="M97" s="162"/>
    </row>
    <row r="98" spans="1:31" s="10" customFormat="1" ht="19.899999999999999" customHeight="1">
      <c r="B98" s="163"/>
      <c r="C98" s="164"/>
      <c r="D98" s="165" t="s">
        <v>101</v>
      </c>
      <c r="E98" s="166"/>
      <c r="F98" s="166"/>
      <c r="G98" s="166"/>
      <c r="H98" s="166"/>
      <c r="I98" s="167">
        <f t="shared" si="0"/>
        <v>0</v>
      </c>
      <c r="J98" s="167">
        <f t="shared" si="0"/>
        <v>0</v>
      </c>
      <c r="K98" s="168">
        <f>K124</f>
        <v>0</v>
      </c>
      <c r="L98" s="164"/>
      <c r="M98" s="169"/>
    </row>
    <row r="99" spans="1:31" s="9" customFormat="1" ht="24.95" customHeight="1">
      <c r="B99" s="156"/>
      <c r="C99" s="157"/>
      <c r="D99" s="158" t="s">
        <v>102</v>
      </c>
      <c r="E99" s="159"/>
      <c r="F99" s="159"/>
      <c r="G99" s="159"/>
      <c r="H99" s="159"/>
      <c r="I99" s="160">
        <f>Q145</f>
        <v>0</v>
      </c>
      <c r="J99" s="160">
        <f>R145</f>
        <v>0</v>
      </c>
      <c r="K99" s="161">
        <f>K145</f>
        <v>0</v>
      </c>
      <c r="L99" s="157"/>
      <c r="M99" s="162"/>
    </row>
    <row r="100" spans="1:31" s="9" customFormat="1" ht="24.95" customHeight="1">
      <c r="B100" s="156"/>
      <c r="C100" s="157"/>
      <c r="D100" s="158" t="s">
        <v>103</v>
      </c>
      <c r="E100" s="159"/>
      <c r="F100" s="159"/>
      <c r="G100" s="159"/>
      <c r="H100" s="159"/>
      <c r="I100" s="160">
        <f>Q148</f>
        <v>0</v>
      </c>
      <c r="J100" s="160">
        <f>R148</f>
        <v>0</v>
      </c>
      <c r="K100" s="161">
        <f>K148</f>
        <v>0</v>
      </c>
      <c r="L100" s="157"/>
      <c r="M100" s="162"/>
    </row>
    <row r="101" spans="1:31" s="10" customFormat="1" ht="19.899999999999999" customHeight="1">
      <c r="B101" s="163"/>
      <c r="C101" s="164"/>
      <c r="D101" s="165" t="s">
        <v>104</v>
      </c>
      <c r="E101" s="166"/>
      <c r="F101" s="166"/>
      <c r="G101" s="166"/>
      <c r="H101" s="166"/>
      <c r="I101" s="167">
        <f>Q149</f>
        <v>0</v>
      </c>
      <c r="J101" s="167">
        <f>R149</f>
        <v>0</v>
      </c>
      <c r="K101" s="168">
        <f>K149</f>
        <v>0</v>
      </c>
      <c r="L101" s="164"/>
      <c r="M101" s="169"/>
    </row>
    <row r="102" spans="1:31" s="10" customFormat="1" ht="19.899999999999999" customHeight="1">
      <c r="B102" s="163"/>
      <c r="C102" s="164"/>
      <c r="D102" s="165" t="s">
        <v>105</v>
      </c>
      <c r="E102" s="166"/>
      <c r="F102" s="166"/>
      <c r="G102" s="166"/>
      <c r="H102" s="166"/>
      <c r="I102" s="167">
        <f>Q151</f>
        <v>0</v>
      </c>
      <c r="J102" s="167">
        <f>R151</f>
        <v>0</v>
      </c>
      <c r="K102" s="168">
        <f>K151</f>
        <v>0</v>
      </c>
      <c r="L102" s="164"/>
      <c r="M102" s="169"/>
    </row>
    <row r="103" spans="1:31" s="2" customFormat="1" ht="21.75" customHeight="1">
      <c r="A103" s="30"/>
      <c r="B103" s="31"/>
      <c r="C103" s="32"/>
      <c r="D103" s="32"/>
      <c r="E103" s="32"/>
      <c r="F103" s="32"/>
      <c r="G103" s="32"/>
      <c r="H103" s="32"/>
      <c r="I103" s="107"/>
      <c r="J103" s="107"/>
      <c r="K103" s="32"/>
      <c r="L103" s="32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145"/>
      <c r="J104" s="145"/>
      <c r="K104" s="51"/>
      <c r="L104" s="51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52"/>
      <c r="C108" s="53"/>
      <c r="D108" s="53"/>
      <c r="E108" s="53"/>
      <c r="F108" s="53"/>
      <c r="G108" s="53"/>
      <c r="H108" s="53"/>
      <c r="I108" s="148"/>
      <c r="J108" s="148"/>
      <c r="K108" s="53"/>
      <c r="L108" s="53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0" t="s">
        <v>106</v>
      </c>
      <c r="D109" s="32"/>
      <c r="E109" s="32"/>
      <c r="F109" s="32"/>
      <c r="G109" s="32"/>
      <c r="H109" s="32"/>
      <c r="I109" s="107"/>
      <c r="J109" s="107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07"/>
      <c r="J110" s="107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17</v>
      </c>
      <c r="D111" s="32"/>
      <c r="E111" s="32"/>
      <c r="F111" s="32"/>
      <c r="G111" s="32"/>
      <c r="H111" s="32"/>
      <c r="I111" s="107"/>
      <c r="J111" s="107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75" t="str">
        <f>E7</f>
        <v>ZŠ Odry Komenského oprava bleskosvodu</v>
      </c>
      <c r="F112" s="276"/>
      <c r="G112" s="276"/>
      <c r="H112" s="276"/>
      <c r="I112" s="107"/>
      <c r="J112" s="107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89</v>
      </c>
      <c r="D113" s="32"/>
      <c r="E113" s="32"/>
      <c r="F113" s="32"/>
      <c r="G113" s="32"/>
      <c r="H113" s="32"/>
      <c r="I113" s="107"/>
      <c r="J113" s="107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44" t="str">
        <f>E9</f>
        <v>SO01 - Bleskosvod</v>
      </c>
      <c r="F114" s="274"/>
      <c r="G114" s="274"/>
      <c r="H114" s="274"/>
      <c r="I114" s="107"/>
      <c r="J114" s="107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07"/>
      <c r="J115" s="107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21</v>
      </c>
      <c r="D116" s="32"/>
      <c r="E116" s="32"/>
      <c r="F116" s="24" t="str">
        <f>F12</f>
        <v>Nový Jičín</v>
      </c>
      <c r="G116" s="32"/>
      <c r="H116" s="32"/>
      <c r="I116" s="109" t="s">
        <v>23</v>
      </c>
      <c r="J116" s="111">
        <f>IF(J12="","",J12)</f>
        <v>44117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07"/>
      <c r="J117" s="107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24</v>
      </c>
      <c r="D118" s="32"/>
      <c r="E118" s="32"/>
      <c r="F118" s="24" t="str">
        <f>E15</f>
        <v>Město Odry</v>
      </c>
      <c r="G118" s="32"/>
      <c r="H118" s="32"/>
      <c r="I118" s="109" t="s">
        <v>30</v>
      </c>
      <c r="J118" s="149" t="str">
        <f>E21</f>
        <v>Pavel Šupík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25.7" customHeight="1">
      <c r="A119" s="30"/>
      <c r="B119" s="31"/>
      <c r="C119" s="26" t="s">
        <v>28</v>
      </c>
      <c r="D119" s="32"/>
      <c r="E119" s="32"/>
      <c r="F119" s="24" t="str">
        <f>IF(E18="","",E18)</f>
        <v>Vyplň údaj</v>
      </c>
      <c r="G119" s="32"/>
      <c r="H119" s="32"/>
      <c r="I119" s="109" t="s">
        <v>32</v>
      </c>
      <c r="J119" s="149" t="str">
        <f>E24</f>
        <v>Ing. Jiří Horák - ELPROJEKT</v>
      </c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07"/>
      <c r="J120" s="107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70"/>
      <c r="B121" s="171"/>
      <c r="C121" s="172" t="s">
        <v>107</v>
      </c>
      <c r="D121" s="173" t="s">
        <v>60</v>
      </c>
      <c r="E121" s="173" t="s">
        <v>56</v>
      </c>
      <c r="F121" s="173" t="s">
        <v>57</v>
      </c>
      <c r="G121" s="173" t="s">
        <v>108</v>
      </c>
      <c r="H121" s="173" t="s">
        <v>109</v>
      </c>
      <c r="I121" s="174" t="s">
        <v>110</v>
      </c>
      <c r="J121" s="174" t="s">
        <v>111</v>
      </c>
      <c r="K121" s="175" t="s">
        <v>97</v>
      </c>
      <c r="L121" s="176" t="s">
        <v>112</v>
      </c>
      <c r="M121" s="177"/>
      <c r="N121" s="70" t="s">
        <v>1</v>
      </c>
      <c r="O121" s="71" t="s">
        <v>39</v>
      </c>
      <c r="P121" s="71" t="s">
        <v>113</v>
      </c>
      <c r="Q121" s="71" t="s">
        <v>114</v>
      </c>
      <c r="R121" s="71" t="s">
        <v>115</v>
      </c>
      <c r="S121" s="71" t="s">
        <v>116</v>
      </c>
      <c r="T121" s="71" t="s">
        <v>117</v>
      </c>
      <c r="U121" s="71" t="s">
        <v>118</v>
      </c>
      <c r="V121" s="71" t="s">
        <v>119</v>
      </c>
      <c r="W121" s="71" t="s">
        <v>120</v>
      </c>
      <c r="X121" s="72" t="s">
        <v>121</v>
      </c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7" t="s">
        <v>122</v>
      </c>
      <c r="D122" s="32"/>
      <c r="E122" s="32"/>
      <c r="F122" s="32"/>
      <c r="G122" s="32"/>
      <c r="H122" s="32"/>
      <c r="I122" s="107"/>
      <c r="J122" s="107"/>
      <c r="K122" s="178">
        <f>BK122</f>
        <v>0</v>
      </c>
      <c r="L122" s="32"/>
      <c r="M122" s="35"/>
      <c r="N122" s="73"/>
      <c r="O122" s="179"/>
      <c r="P122" s="74"/>
      <c r="Q122" s="180">
        <f>Q123+Q145+Q148</f>
        <v>0</v>
      </c>
      <c r="R122" s="180">
        <f>R123+R145+R148</f>
        <v>0</v>
      </c>
      <c r="S122" s="74"/>
      <c r="T122" s="181">
        <f>T123+T145+T148</f>
        <v>0</v>
      </c>
      <c r="U122" s="74"/>
      <c r="V122" s="181">
        <f>V123+V145+V148</f>
        <v>5.4640000000000001E-2</v>
      </c>
      <c r="W122" s="74"/>
      <c r="X122" s="182">
        <f>X123+X145+X148</f>
        <v>0</v>
      </c>
      <c r="Y122" s="30"/>
      <c r="Z122" s="30"/>
      <c r="AA122" s="30"/>
      <c r="AB122" s="30"/>
      <c r="AC122" s="30"/>
      <c r="AD122" s="30"/>
      <c r="AE122" s="30"/>
      <c r="AT122" s="14" t="s">
        <v>76</v>
      </c>
      <c r="AU122" s="14" t="s">
        <v>99</v>
      </c>
      <c r="BK122" s="183">
        <f>BK123+BK145+BK148</f>
        <v>0</v>
      </c>
    </row>
    <row r="123" spans="1:65" s="12" customFormat="1" ht="25.9" customHeight="1">
      <c r="B123" s="184"/>
      <c r="C123" s="185"/>
      <c r="D123" s="186" t="s">
        <v>76</v>
      </c>
      <c r="E123" s="187" t="s">
        <v>123</v>
      </c>
      <c r="F123" s="187" t="s">
        <v>124</v>
      </c>
      <c r="G123" s="185"/>
      <c r="H123" s="185"/>
      <c r="I123" s="188"/>
      <c r="J123" s="188"/>
      <c r="K123" s="189">
        <f>BK123</f>
        <v>0</v>
      </c>
      <c r="L123" s="185"/>
      <c r="M123" s="190"/>
      <c r="N123" s="191"/>
      <c r="O123" s="192"/>
      <c r="P123" s="192"/>
      <c r="Q123" s="193">
        <f>Q124</f>
        <v>0</v>
      </c>
      <c r="R123" s="193">
        <f>R124</f>
        <v>0</v>
      </c>
      <c r="S123" s="192"/>
      <c r="T123" s="194">
        <f>T124</f>
        <v>0</v>
      </c>
      <c r="U123" s="192"/>
      <c r="V123" s="194">
        <f>V124</f>
        <v>5.4640000000000001E-2</v>
      </c>
      <c r="W123" s="192"/>
      <c r="X123" s="195">
        <f>X124</f>
        <v>0</v>
      </c>
      <c r="AR123" s="196" t="s">
        <v>87</v>
      </c>
      <c r="AT123" s="197" t="s">
        <v>76</v>
      </c>
      <c r="AU123" s="197" t="s">
        <v>77</v>
      </c>
      <c r="AY123" s="196" t="s">
        <v>125</v>
      </c>
      <c r="BK123" s="198">
        <f>BK124</f>
        <v>0</v>
      </c>
    </row>
    <row r="124" spans="1:65" s="12" customFormat="1" ht="22.9" customHeight="1">
      <c r="B124" s="184"/>
      <c r="C124" s="185"/>
      <c r="D124" s="186" t="s">
        <v>76</v>
      </c>
      <c r="E124" s="199" t="s">
        <v>126</v>
      </c>
      <c r="F124" s="199" t="s">
        <v>127</v>
      </c>
      <c r="G124" s="185"/>
      <c r="H124" s="185"/>
      <c r="I124" s="188"/>
      <c r="J124" s="188"/>
      <c r="K124" s="200">
        <f>BK124</f>
        <v>0</v>
      </c>
      <c r="L124" s="185"/>
      <c r="M124" s="190"/>
      <c r="N124" s="191"/>
      <c r="O124" s="192"/>
      <c r="P124" s="192"/>
      <c r="Q124" s="193">
        <f>SUM(Q125:Q144)</f>
        <v>0</v>
      </c>
      <c r="R124" s="193">
        <f>SUM(R125:R144)</f>
        <v>0</v>
      </c>
      <c r="S124" s="192"/>
      <c r="T124" s="194">
        <f>SUM(T125:T144)</f>
        <v>0</v>
      </c>
      <c r="U124" s="192"/>
      <c r="V124" s="194">
        <f>SUM(V125:V144)</f>
        <v>5.4640000000000001E-2</v>
      </c>
      <c r="W124" s="192"/>
      <c r="X124" s="195">
        <f>SUM(X125:X144)</f>
        <v>0</v>
      </c>
      <c r="AR124" s="196" t="s">
        <v>87</v>
      </c>
      <c r="AT124" s="197" t="s">
        <v>76</v>
      </c>
      <c r="AU124" s="197" t="s">
        <v>85</v>
      </c>
      <c r="AY124" s="196" t="s">
        <v>125</v>
      </c>
      <c r="BK124" s="198">
        <f>SUM(BK125:BK144)</f>
        <v>0</v>
      </c>
    </row>
    <row r="125" spans="1:65" s="2" customFormat="1" ht="16.5" customHeight="1">
      <c r="A125" s="30"/>
      <c r="B125" s="31"/>
      <c r="C125" s="201" t="s">
        <v>128</v>
      </c>
      <c r="D125" s="201" t="s">
        <v>129</v>
      </c>
      <c r="E125" s="202" t="s">
        <v>130</v>
      </c>
      <c r="F125" s="203" t="s">
        <v>131</v>
      </c>
      <c r="G125" s="204" t="s">
        <v>132</v>
      </c>
      <c r="H125" s="205">
        <v>25</v>
      </c>
      <c r="I125" s="206"/>
      <c r="J125" s="207"/>
      <c r="K125" s="208">
        <f t="shared" ref="K125:K144" si="1">ROUND(P125*H125,2)</f>
        <v>0</v>
      </c>
      <c r="L125" s="209"/>
      <c r="M125" s="210"/>
      <c r="N125" s="211" t="s">
        <v>1</v>
      </c>
      <c r="O125" s="212" t="s">
        <v>40</v>
      </c>
      <c r="P125" s="213">
        <f t="shared" ref="P125:P144" si="2">I125+J125</f>
        <v>0</v>
      </c>
      <c r="Q125" s="213">
        <f t="shared" ref="Q125:Q144" si="3">ROUND(I125*H125,2)</f>
        <v>0</v>
      </c>
      <c r="R125" s="213">
        <f t="shared" ref="R125:R144" si="4">ROUND(J125*H125,2)</f>
        <v>0</v>
      </c>
      <c r="S125" s="66"/>
      <c r="T125" s="214">
        <f t="shared" ref="T125:T144" si="5">S125*H125</f>
        <v>0</v>
      </c>
      <c r="U125" s="214">
        <v>0</v>
      </c>
      <c r="V125" s="214">
        <f t="shared" ref="V125:V144" si="6">U125*H125</f>
        <v>0</v>
      </c>
      <c r="W125" s="214">
        <v>0</v>
      </c>
      <c r="X125" s="215">
        <f t="shared" ref="X125:X144" si="7">W125*H125</f>
        <v>0</v>
      </c>
      <c r="Y125" s="30"/>
      <c r="Z125" s="30"/>
      <c r="AA125" s="30"/>
      <c r="AB125" s="30"/>
      <c r="AC125" s="30"/>
      <c r="AD125" s="30"/>
      <c r="AE125" s="30"/>
      <c r="AR125" s="216" t="s">
        <v>133</v>
      </c>
      <c r="AT125" s="216" t="s">
        <v>129</v>
      </c>
      <c r="AU125" s="216" t="s">
        <v>87</v>
      </c>
      <c r="AY125" s="14" t="s">
        <v>125</v>
      </c>
      <c r="BE125" s="217">
        <f t="shared" ref="BE125:BE144" si="8">IF(O125="základní",K125,0)</f>
        <v>0</v>
      </c>
      <c r="BF125" s="217">
        <f t="shared" ref="BF125:BF144" si="9">IF(O125="snížená",K125,0)</f>
        <v>0</v>
      </c>
      <c r="BG125" s="217">
        <f t="shared" ref="BG125:BG144" si="10">IF(O125="zákl. přenesená",K125,0)</f>
        <v>0</v>
      </c>
      <c r="BH125" s="217">
        <f t="shared" ref="BH125:BH144" si="11">IF(O125="sníž. přenesená",K125,0)</f>
        <v>0</v>
      </c>
      <c r="BI125" s="217">
        <f t="shared" ref="BI125:BI144" si="12">IF(O125="nulová",K125,0)</f>
        <v>0</v>
      </c>
      <c r="BJ125" s="14" t="s">
        <v>85</v>
      </c>
      <c r="BK125" s="217">
        <f t="shared" ref="BK125:BK144" si="13">ROUND(P125*H125,2)</f>
        <v>0</v>
      </c>
      <c r="BL125" s="14" t="s">
        <v>134</v>
      </c>
      <c r="BM125" s="216" t="s">
        <v>135</v>
      </c>
    </row>
    <row r="126" spans="1:65" s="2" customFormat="1" ht="16.5" customHeight="1">
      <c r="A126" s="30"/>
      <c r="B126" s="31"/>
      <c r="C126" s="201" t="s">
        <v>136</v>
      </c>
      <c r="D126" s="201" t="s">
        <v>129</v>
      </c>
      <c r="E126" s="202" t="s">
        <v>137</v>
      </c>
      <c r="F126" s="203" t="s">
        <v>138</v>
      </c>
      <c r="G126" s="204" t="s">
        <v>132</v>
      </c>
      <c r="H126" s="205">
        <v>20</v>
      </c>
      <c r="I126" s="206"/>
      <c r="J126" s="207"/>
      <c r="K126" s="208">
        <f t="shared" si="1"/>
        <v>0</v>
      </c>
      <c r="L126" s="209"/>
      <c r="M126" s="210"/>
      <c r="N126" s="211" t="s">
        <v>1</v>
      </c>
      <c r="O126" s="212" t="s">
        <v>40</v>
      </c>
      <c r="P126" s="213">
        <f t="shared" si="2"/>
        <v>0</v>
      </c>
      <c r="Q126" s="213">
        <f t="shared" si="3"/>
        <v>0</v>
      </c>
      <c r="R126" s="213">
        <f t="shared" si="4"/>
        <v>0</v>
      </c>
      <c r="S126" s="66"/>
      <c r="T126" s="214">
        <f t="shared" si="5"/>
        <v>0</v>
      </c>
      <c r="U126" s="214">
        <v>0</v>
      </c>
      <c r="V126" s="214">
        <f t="shared" si="6"/>
        <v>0</v>
      </c>
      <c r="W126" s="214">
        <v>0</v>
      </c>
      <c r="X126" s="215">
        <f t="shared" si="7"/>
        <v>0</v>
      </c>
      <c r="Y126" s="30"/>
      <c r="Z126" s="30"/>
      <c r="AA126" s="30"/>
      <c r="AB126" s="30"/>
      <c r="AC126" s="30"/>
      <c r="AD126" s="30"/>
      <c r="AE126" s="30"/>
      <c r="AR126" s="216" t="s">
        <v>133</v>
      </c>
      <c r="AT126" s="216" t="s">
        <v>129</v>
      </c>
      <c r="AU126" s="216" t="s">
        <v>87</v>
      </c>
      <c r="AY126" s="14" t="s">
        <v>125</v>
      </c>
      <c r="BE126" s="217">
        <f t="shared" si="8"/>
        <v>0</v>
      </c>
      <c r="BF126" s="217">
        <f t="shared" si="9"/>
        <v>0</v>
      </c>
      <c r="BG126" s="217">
        <f t="shared" si="10"/>
        <v>0</v>
      </c>
      <c r="BH126" s="217">
        <f t="shared" si="11"/>
        <v>0</v>
      </c>
      <c r="BI126" s="217">
        <f t="shared" si="12"/>
        <v>0</v>
      </c>
      <c r="BJ126" s="14" t="s">
        <v>85</v>
      </c>
      <c r="BK126" s="217">
        <f t="shared" si="13"/>
        <v>0</v>
      </c>
      <c r="BL126" s="14" t="s">
        <v>134</v>
      </c>
      <c r="BM126" s="216" t="s">
        <v>139</v>
      </c>
    </row>
    <row r="127" spans="1:65" s="2" customFormat="1" ht="21.75" customHeight="1">
      <c r="A127" s="30"/>
      <c r="B127" s="31"/>
      <c r="C127" s="218" t="s">
        <v>140</v>
      </c>
      <c r="D127" s="218" t="s">
        <v>141</v>
      </c>
      <c r="E127" s="219" t="s">
        <v>142</v>
      </c>
      <c r="F127" s="220" t="s">
        <v>143</v>
      </c>
      <c r="G127" s="221" t="s">
        <v>144</v>
      </c>
      <c r="H127" s="222">
        <v>45</v>
      </c>
      <c r="I127" s="223"/>
      <c r="J127" s="223"/>
      <c r="K127" s="224">
        <f t="shared" si="1"/>
        <v>0</v>
      </c>
      <c r="L127" s="225"/>
      <c r="M127" s="35"/>
      <c r="N127" s="226" t="s">
        <v>1</v>
      </c>
      <c r="O127" s="212" t="s">
        <v>40</v>
      </c>
      <c r="P127" s="213">
        <f t="shared" si="2"/>
        <v>0</v>
      </c>
      <c r="Q127" s="213">
        <f t="shared" si="3"/>
        <v>0</v>
      </c>
      <c r="R127" s="213">
        <f t="shared" si="4"/>
        <v>0</v>
      </c>
      <c r="S127" s="66"/>
      <c r="T127" s="214">
        <f t="shared" si="5"/>
        <v>0</v>
      </c>
      <c r="U127" s="214">
        <v>0</v>
      </c>
      <c r="V127" s="214">
        <f t="shared" si="6"/>
        <v>0</v>
      </c>
      <c r="W127" s="214">
        <v>0</v>
      </c>
      <c r="X127" s="215">
        <f t="shared" si="7"/>
        <v>0</v>
      </c>
      <c r="Y127" s="30"/>
      <c r="Z127" s="30"/>
      <c r="AA127" s="30"/>
      <c r="AB127" s="30"/>
      <c r="AC127" s="30"/>
      <c r="AD127" s="30"/>
      <c r="AE127" s="30"/>
      <c r="AR127" s="216" t="s">
        <v>134</v>
      </c>
      <c r="AT127" s="216" t="s">
        <v>141</v>
      </c>
      <c r="AU127" s="216" t="s">
        <v>87</v>
      </c>
      <c r="AY127" s="14" t="s">
        <v>125</v>
      </c>
      <c r="BE127" s="217">
        <f t="shared" si="8"/>
        <v>0</v>
      </c>
      <c r="BF127" s="217">
        <f t="shared" si="9"/>
        <v>0</v>
      </c>
      <c r="BG127" s="217">
        <f t="shared" si="10"/>
        <v>0</v>
      </c>
      <c r="BH127" s="217">
        <f t="shared" si="11"/>
        <v>0</v>
      </c>
      <c r="BI127" s="217">
        <f t="shared" si="12"/>
        <v>0</v>
      </c>
      <c r="BJ127" s="14" t="s">
        <v>85</v>
      </c>
      <c r="BK127" s="217">
        <f t="shared" si="13"/>
        <v>0</v>
      </c>
      <c r="BL127" s="14" t="s">
        <v>134</v>
      </c>
      <c r="BM127" s="216" t="s">
        <v>145</v>
      </c>
    </row>
    <row r="128" spans="1:65" s="2" customFormat="1" ht="16.5" customHeight="1">
      <c r="A128" s="30"/>
      <c r="B128" s="31"/>
      <c r="C128" s="201" t="s">
        <v>146</v>
      </c>
      <c r="D128" s="201" t="s">
        <v>129</v>
      </c>
      <c r="E128" s="202" t="s">
        <v>147</v>
      </c>
      <c r="F128" s="203" t="s">
        <v>148</v>
      </c>
      <c r="G128" s="204" t="s">
        <v>149</v>
      </c>
      <c r="H128" s="205">
        <v>6.2</v>
      </c>
      <c r="I128" s="206"/>
      <c r="J128" s="207"/>
      <c r="K128" s="208">
        <f t="shared" si="1"/>
        <v>0</v>
      </c>
      <c r="L128" s="209"/>
      <c r="M128" s="210"/>
      <c r="N128" s="211" t="s">
        <v>1</v>
      </c>
      <c r="O128" s="212" t="s">
        <v>40</v>
      </c>
      <c r="P128" s="213">
        <f t="shared" si="2"/>
        <v>0</v>
      </c>
      <c r="Q128" s="213">
        <f t="shared" si="3"/>
        <v>0</v>
      </c>
      <c r="R128" s="213">
        <f t="shared" si="4"/>
        <v>0</v>
      </c>
      <c r="S128" s="66"/>
      <c r="T128" s="214">
        <f t="shared" si="5"/>
        <v>0</v>
      </c>
      <c r="U128" s="214">
        <v>1E-3</v>
      </c>
      <c r="V128" s="214">
        <f t="shared" si="6"/>
        <v>6.2000000000000006E-3</v>
      </c>
      <c r="W128" s="214">
        <v>0</v>
      </c>
      <c r="X128" s="215">
        <f t="shared" si="7"/>
        <v>0</v>
      </c>
      <c r="Y128" s="30"/>
      <c r="Z128" s="30"/>
      <c r="AA128" s="30"/>
      <c r="AB128" s="30"/>
      <c r="AC128" s="30"/>
      <c r="AD128" s="30"/>
      <c r="AE128" s="30"/>
      <c r="AR128" s="216" t="s">
        <v>133</v>
      </c>
      <c r="AT128" s="216" t="s">
        <v>129</v>
      </c>
      <c r="AU128" s="216" t="s">
        <v>87</v>
      </c>
      <c r="AY128" s="14" t="s">
        <v>125</v>
      </c>
      <c r="BE128" s="217">
        <f t="shared" si="8"/>
        <v>0</v>
      </c>
      <c r="BF128" s="217">
        <f t="shared" si="9"/>
        <v>0</v>
      </c>
      <c r="BG128" s="217">
        <f t="shared" si="10"/>
        <v>0</v>
      </c>
      <c r="BH128" s="217">
        <f t="shared" si="11"/>
        <v>0</v>
      </c>
      <c r="BI128" s="217">
        <f t="shared" si="12"/>
        <v>0</v>
      </c>
      <c r="BJ128" s="14" t="s">
        <v>85</v>
      </c>
      <c r="BK128" s="217">
        <f t="shared" si="13"/>
        <v>0</v>
      </c>
      <c r="BL128" s="14" t="s">
        <v>134</v>
      </c>
      <c r="BM128" s="216" t="s">
        <v>150</v>
      </c>
    </row>
    <row r="129" spans="1:65" s="2" customFormat="1" ht="16.5" customHeight="1">
      <c r="A129" s="30"/>
      <c r="B129" s="31"/>
      <c r="C129" s="218" t="s">
        <v>151</v>
      </c>
      <c r="D129" s="218" t="s">
        <v>141</v>
      </c>
      <c r="E129" s="219" t="s">
        <v>152</v>
      </c>
      <c r="F129" s="220" t="s">
        <v>153</v>
      </c>
      <c r="G129" s="221" t="s">
        <v>154</v>
      </c>
      <c r="H129" s="222">
        <v>10</v>
      </c>
      <c r="I129" s="223"/>
      <c r="J129" s="223"/>
      <c r="K129" s="224">
        <f t="shared" si="1"/>
        <v>0</v>
      </c>
      <c r="L129" s="225"/>
      <c r="M129" s="35"/>
      <c r="N129" s="226" t="s">
        <v>1</v>
      </c>
      <c r="O129" s="212" t="s">
        <v>40</v>
      </c>
      <c r="P129" s="213">
        <f t="shared" si="2"/>
        <v>0</v>
      </c>
      <c r="Q129" s="213">
        <f t="shared" si="3"/>
        <v>0</v>
      </c>
      <c r="R129" s="213">
        <f t="shared" si="4"/>
        <v>0</v>
      </c>
      <c r="S129" s="66"/>
      <c r="T129" s="214">
        <f t="shared" si="5"/>
        <v>0</v>
      </c>
      <c r="U129" s="214">
        <v>0</v>
      </c>
      <c r="V129" s="214">
        <f t="shared" si="6"/>
        <v>0</v>
      </c>
      <c r="W129" s="214">
        <v>0</v>
      </c>
      <c r="X129" s="215">
        <f t="shared" si="7"/>
        <v>0</v>
      </c>
      <c r="Y129" s="30"/>
      <c r="Z129" s="30"/>
      <c r="AA129" s="30"/>
      <c r="AB129" s="30"/>
      <c r="AC129" s="30"/>
      <c r="AD129" s="30"/>
      <c r="AE129" s="30"/>
      <c r="AR129" s="216" t="s">
        <v>134</v>
      </c>
      <c r="AT129" s="216" t="s">
        <v>141</v>
      </c>
      <c r="AU129" s="216" t="s">
        <v>87</v>
      </c>
      <c r="AY129" s="14" t="s">
        <v>125</v>
      </c>
      <c r="BE129" s="217">
        <f t="shared" si="8"/>
        <v>0</v>
      </c>
      <c r="BF129" s="217">
        <f t="shared" si="9"/>
        <v>0</v>
      </c>
      <c r="BG129" s="217">
        <f t="shared" si="10"/>
        <v>0</v>
      </c>
      <c r="BH129" s="217">
        <f t="shared" si="11"/>
        <v>0</v>
      </c>
      <c r="BI129" s="217">
        <f t="shared" si="12"/>
        <v>0</v>
      </c>
      <c r="BJ129" s="14" t="s">
        <v>85</v>
      </c>
      <c r="BK129" s="217">
        <f t="shared" si="13"/>
        <v>0</v>
      </c>
      <c r="BL129" s="14" t="s">
        <v>134</v>
      </c>
      <c r="BM129" s="216" t="s">
        <v>155</v>
      </c>
    </row>
    <row r="130" spans="1:65" s="2" customFormat="1" ht="16.5" customHeight="1">
      <c r="A130" s="30"/>
      <c r="B130" s="31"/>
      <c r="C130" s="201" t="s">
        <v>156</v>
      </c>
      <c r="D130" s="201" t="s">
        <v>129</v>
      </c>
      <c r="E130" s="202" t="s">
        <v>157</v>
      </c>
      <c r="F130" s="203" t="s">
        <v>158</v>
      </c>
      <c r="G130" s="204" t="s">
        <v>132</v>
      </c>
      <c r="H130" s="205">
        <v>10</v>
      </c>
      <c r="I130" s="206"/>
      <c r="J130" s="207"/>
      <c r="K130" s="208">
        <f t="shared" si="1"/>
        <v>0</v>
      </c>
      <c r="L130" s="209"/>
      <c r="M130" s="210"/>
      <c r="N130" s="211" t="s">
        <v>1</v>
      </c>
      <c r="O130" s="212" t="s">
        <v>40</v>
      </c>
      <c r="P130" s="213">
        <f t="shared" si="2"/>
        <v>0</v>
      </c>
      <c r="Q130" s="213">
        <f t="shared" si="3"/>
        <v>0</v>
      </c>
      <c r="R130" s="213">
        <f t="shared" si="4"/>
        <v>0</v>
      </c>
      <c r="S130" s="66"/>
      <c r="T130" s="214">
        <f t="shared" si="5"/>
        <v>0</v>
      </c>
      <c r="U130" s="214">
        <v>0</v>
      </c>
      <c r="V130" s="214">
        <f t="shared" si="6"/>
        <v>0</v>
      </c>
      <c r="W130" s="214">
        <v>0</v>
      </c>
      <c r="X130" s="215">
        <f t="shared" si="7"/>
        <v>0</v>
      </c>
      <c r="Y130" s="30"/>
      <c r="Z130" s="30"/>
      <c r="AA130" s="30"/>
      <c r="AB130" s="30"/>
      <c r="AC130" s="30"/>
      <c r="AD130" s="30"/>
      <c r="AE130" s="30"/>
      <c r="AR130" s="216" t="s">
        <v>133</v>
      </c>
      <c r="AT130" s="216" t="s">
        <v>129</v>
      </c>
      <c r="AU130" s="216" t="s">
        <v>87</v>
      </c>
      <c r="AY130" s="14" t="s">
        <v>125</v>
      </c>
      <c r="BE130" s="217">
        <f t="shared" si="8"/>
        <v>0</v>
      </c>
      <c r="BF130" s="217">
        <f t="shared" si="9"/>
        <v>0</v>
      </c>
      <c r="BG130" s="217">
        <f t="shared" si="10"/>
        <v>0</v>
      </c>
      <c r="BH130" s="217">
        <f t="shared" si="11"/>
        <v>0</v>
      </c>
      <c r="BI130" s="217">
        <f t="shared" si="12"/>
        <v>0</v>
      </c>
      <c r="BJ130" s="14" t="s">
        <v>85</v>
      </c>
      <c r="BK130" s="217">
        <f t="shared" si="13"/>
        <v>0</v>
      </c>
      <c r="BL130" s="14" t="s">
        <v>134</v>
      </c>
      <c r="BM130" s="216" t="s">
        <v>159</v>
      </c>
    </row>
    <row r="131" spans="1:65" s="2" customFormat="1" ht="16.5" customHeight="1">
      <c r="A131" s="30"/>
      <c r="B131" s="31"/>
      <c r="C131" s="218" t="s">
        <v>160</v>
      </c>
      <c r="D131" s="218" t="s">
        <v>141</v>
      </c>
      <c r="E131" s="219" t="s">
        <v>161</v>
      </c>
      <c r="F131" s="220" t="s">
        <v>162</v>
      </c>
      <c r="G131" s="221" t="s">
        <v>154</v>
      </c>
      <c r="H131" s="222">
        <v>2</v>
      </c>
      <c r="I131" s="223"/>
      <c r="J131" s="223"/>
      <c r="K131" s="224">
        <f t="shared" si="1"/>
        <v>0</v>
      </c>
      <c r="L131" s="225"/>
      <c r="M131" s="35"/>
      <c r="N131" s="226" t="s">
        <v>1</v>
      </c>
      <c r="O131" s="212" t="s">
        <v>40</v>
      </c>
      <c r="P131" s="213">
        <f t="shared" si="2"/>
        <v>0</v>
      </c>
      <c r="Q131" s="213">
        <f t="shared" si="3"/>
        <v>0</v>
      </c>
      <c r="R131" s="213">
        <f t="shared" si="4"/>
        <v>0</v>
      </c>
      <c r="S131" s="66"/>
      <c r="T131" s="214">
        <f t="shared" si="5"/>
        <v>0</v>
      </c>
      <c r="U131" s="214">
        <v>0</v>
      </c>
      <c r="V131" s="214">
        <f t="shared" si="6"/>
        <v>0</v>
      </c>
      <c r="W131" s="214">
        <v>0</v>
      </c>
      <c r="X131" s="215">
        <f t="shared" si="7"/>
        <v>0</v>
      </c>
      <c r="Y131" s="30"/>
      <c r="Z131" s="30"/>
      <c r="AA131" s="30"/>
      <c r="AB131" s="30"/>
      <c r="AC131" s="30"/>
      <c r="AD131" s="30"/>
      <c r="AE131" s="30"/>
      <c r="AR131" s="216" t="s">
        <v>134</v>
      </c>
      <c r="AT131" s="216" t="s">
        <v>141</v>
      </c>
      <c r="AU131" s="216" t="s">
        <v>87</v>
      </c>
      <c r="AY131" s="14" t="s">
        <v>125</v>
      </c>
      <c r="BE131" s="217">
        <f t="shared" si="8"/>
        <v>0</v>
      </c>
      <c r="BF131" s="217">
        <f t="shared" si="9"/>
        <v>0</v>
      </c>
      <c r="BG131" s="217">
        <f t="shared" si="10"/>
        <v>0</v>
      </c>
      <c r="BH131" s="217">
        <f t="shared" si="11"/>
        <v>0</v>
      </c>
      <c r="BI131" s="217">
        <f t="shared" si="12"/>
        <v>0</v>
      </c>
      <c r="BJ131" s="14" t="s">
        <v>85</v>
      </c>
      <c r="BK131" s="217">
        <f t="shared" si="13"/>
        <v>0</v>
      </c>
      <c r="BL131" s="14" t="s">
        <v>134</v>
      </c>
      <c r="BM131" s="216" t="s">
        <v>163</v>
      </c>
    </row>
    <row r="132" spans="1:65" s="2" customFormat="1" ht="16.5" customHeight="1">
      <c r="A132" s="30"/>
      <c r="B132" s="31"/>
      <c r="C132" s="201" t="s">
        <v>164</v>
      </c>
      <c r="D132" s="201" t="s">
        <v>129</v>
      </c>
      <c r="E132" s="202" t="s">
        <v>165</v>
      </c>
      <c r="F132" s="203" t="s">
        <v>166</v>
      </c>
      <c r="G132" s="204" t="s">
        <v>167</v>
      </c>
      <c r="H132" s="205">
        <v>2</v>
      </c>
      <c r="I132" s="206"/>
      <c r="J132" s="207"/>
      <c r="K132" s="208">
        <f t="shared" si="1"/>
        <v>0</v>
      </c>
      <c r="L132" s="209"/>
      <c r="M132" s="210"/>
      <c r="N132" s="211" t="s">
        <v>1</v>
      </c>
      <c r="O132" s="212" t="s">
        <v>40</v>
      </c>
      <c r="P132" s="213">
        <f t="shared" si="2"/>
        <v>0</v>
      </c>
      <c r="Q132" s="213">
        <f t="shared" si="3"/>
        <v>0</v>
      </c>
      <c r="R132" s="213">
        <f t="shared" si="4"/>
        <v>0</v>
      </c>
      <c r="S132" s="66"/>
      <c r="T132" s="214">
        <f t="shared" si="5"/>
        <v>0</v>
      </c>
      <c r="U132" s="214">
        <v>3.6999999999999999E-4</v>
      </c>
      <c r="V132" s="214">
        <f t="shared" si="6"/>
        <v>7.3999999999999999E-4</v>
      </c>
      <c r="W132" s="214">
        <v>0</v>
      </c>
      <c r="X132" s="215">
        <f t="shared" si="7"/>
        <v>0</v>
      </c>
      <c r="Y132" s="30"/>
      <c r="Z132" s="30"/>
      <c r="AA132" s="30"/>
      <c r="AB132" s="30"/>
      <c r="AC132" s="30"/>
      <c r="AD132" s="30"/>
      <c r="AE132" s="30"/>
      <c r="AR132" s="216" t="s">
        <v>133</v>
      </c>
      <c r="AT132" s="216" t="s">
        <v>129</v>
      </c>
      <c r="AU132" s="216" t="s">
        <v>87</v>
      </c>
      <c r="AY132" s="14" t="s">
        <v>125</v>
      </c>
      <c r="BE132" s="217">
        <f t="shared" si="8"/>
        <v>0</v>
      </c>
      <c r="BF132" s="217">
        <f t="shared" si="9"/>
        <v>0</v>
      </c>
      <c r="BG132" s="217">
        <f t="shared" si="10"/>
        <v>0</v>
      </c>
      <c r="BH132" s="217">
        <f t="shared" si="11"/>
        <v>0</v>
      </c>
      <c r="BI132" s="217">
        <f t="shared" si="12"/>
        <v>0</v>
      </c>
      <c r="BJ132" s="14" t="s">
        <v>85</v>
      </c>
      <c r="BK132" s="217">
        <f t="shared" si="13"/>
        <v>0</v>
      </c>
      <c r="BL132" s="14" t="s">
        <v>134</v>
      </c>
      <c r="BM132" s="216" t="s">
        <v>168</v>
      </c>
    </row>
    <row r="133" spans="1:65" s="2" customFormat="1" ht="16.5" customHeight="1">
      <c r="A133" s="30"/>
      <c r="B133" s="31"/>
      <c r="C133" s="218" t="s">
        <v>169</v>
      </c>
      <c r="D133" s="218" t="s">
        <v>141</v>
      </c>
      <c r="E133" s="219" t="s">
        <v>170</v>
      </c>
      <c r="F133" s="220" t="s">
        <v>171</v>
      </c>
      <c r="G133" s="221" t="s">
        <v>154</v>
      </c>
      <c r="H133" s="222">
        <v>2</v>
      </c>
      <c r="I133" s="223"/>
      <c r="J133" s="223"/>
      <c r="K133" s="224">
        <f t="shared" si="1"/>
        <v>0</v>
      </c>
      <c r="L133" s="225"/>
      <c r="M133" s="35"/>
      <c r="N133" s="226" t="s">
        <v>1</v>
      </c>
      <c r="O133" s="212" t="s">
        <v>40</v>
      </c>
      <c r="P133" s="213">
        <f t="shared" si="2"/>
        <v>0</v>
      </c>
      <c r="Q133" s="213">
        <f t="shared" si="3"/>
        <v>0</v>
      </c>
      <c r="R133" s="213">
        <f t="shared" si="4"/>
        <v>0</v>
      </c>
      <c r="S133" s="66"/>
      <c r="T133" s="214">
        <f t="shared" si="5"/>
        <v>0</v>
      </c>
      <c r="U133" s="214">
        <v>0</v>
      </c>
      <c r="V133" s="214">
        <f t="shared" si="6"/>
        <v>0</v>
      </c>
      <c r="W133" s="214">
        <v>0</v>
      </c>
      <c r="X133" s="215">
        <f t="shared" si="7"/>
        <v>0</v>
      </c>
      <c r="Y133" s="30"/>
      <c r="Z133" s="30"/>
      <c r="AA133" s="30"/>
      <c r="AB133" s="30"/>
      <c r="AC133" s="30"/>
      <c r="AD133" s="30"/>
      <c r="AE133" s="30"/>
      <c r="AR133" s="216" t="s">
        <v>134</v>
      </c>
      <c r="AT133" s="216" t="s">
        <v>141</v>
      </c>
      <c r="AU133" s="216" t="s">
        <v>87</v>
      </c>
      <c r="AY133" s="14" t="s">
        <v>125</v>
      </c>
      <c r="BE133" s="217">
        <f t="shared" si="8"/>
        <v>0</v>
      </c>
      <c r="BF133" s="217">
        <f t="shared" si="9"/>
        <v>0</v>
      </c>
      <c r="BG133" s="217">
        <f t="shared" si="10"/>
        <v>0</v>
      </c>
      <c r="BH133" s="217">
        <f t="shared" si="11"/>
        <v>0</v>
      </c>
      <c r="BI133" s="217">
        <f t="shared" si="12"/>
        <v>0</v>
      </c>
      <c r="BJ133" s="14" t="s">
        <v>85</v>
      </c>
      <c r="BK133" s="217">
        <f t="shared" si="13"/>
        <v>0</v>
      </c>
      <c r="BL133" s="14" t="s">
        <v>134</v>
      </c>
      <c r="BM133" s="216" t="s">
        <v>172</v>
      </c>
    </row>
    <row r="134" spans="1:65" s="2" customFormat="1" ht="16.5" customHeight="1">
      <c r="A134" s="30"/>
      <c r="B134" s="31"/>
      <c r="C134" s="201" t="s">
        <v>173</v>
      </c>
      <c r="D134" s="201" t="s">
        <v>129</v>
      </c>
      <c r="E134" s="202" t="s">
        <v>174</v>
      </c>
      <c r="F134" s="203" t="s">
        <v>175</v>
      </c>
      <c r="G134" s="204" t="s">
        <v>154</v>
      </c>
      <c r="H134" s="205">
        <v>2</v>
      </c>
      <c r="I134" s="206"/>
      <c r="J134" s="207"/>
      <c r="K134" s="208">
        <f t="shared" si="1"/>
        <v>0</v>
      </c>
      <c r="L134" s="209"/>
      <c r="M134" s="210"/>
      <c r="N134" s="211" t="s">
        <v>1</v>
      </c>
      <c r="O134" s="212" t="s">
        <v>40</v>
      </c>
      <c r="P134" s="213">
        <f t="shared" si="2"/>
        <v>0</v>
      </c>
      <c r="Q134" s="213">
        <f t="shared" si="3"/>
        <v>0</v>
      </c>
      <c r="R134" s="213">
        <f t="shared" si="4"/>
        <v>0</v>
      </c>
      <c r="S134" s="66"/>
      <c r="T134" s="214">
        <f t="shared" si="5"/>
        <v>0</v>
      </c>
      <c r="U134" s="214">
        <v>0</v>
      </c>
      <c r="V134" s="214">
        <f t="shared" si="6"/>
        <v>0</v>
      </c>
      <c r="W134" s="214">
        <v>0</v>
      </c>
      <c r="X134" s="215">
        <f t="shared" si="7"/>
        <v>0</v>
      </c>
      <c r="Y134" s="30"/>
      <c r="Z134" s="30"/>
      <c r="AA134" s="30"/>
      <c r="AB134" s="30"/>
      <c r="AC134" s="30"/>
      <c r="AD134" s="30"/>
      <c r="AE134" s="30"/>
      <c r="AR134" s="216" t="s">
        <v>133</v>
      </c>
      <c r="AT134" s="216" t="s">
        <v>129</v>
      </c>
      <c r="AU134" s="216" t="s">
        <v>87</v>
      </c>
      <c r="AY134" s="14" t="s">
        <v>125</v>
      </c>
      <c r="BE134" s="217">
        <f t="shared" si="8"/>
        <v>0</v>
      </c>
      <c r="BF134" s="217">
        <f t="shared" si="9"/>
        <v>0</v>
      </c>
      <c r="BG134" s="217">
        <f t="shared" si="10"/>
        <v>0</v>
      </c>
      <c r="BH134" s="217">
        <f t="shared" si="11"/>
        <v>0</v>
      </c>
      <c r="BI134" s="217">
        <f t="shared" si="12"/>
        <v>0</v>
      </c>
      <c r="BJ134" s="14" t="s">
        <v>85</v>
      </c>
      <c r="BK134" s="217">
        <f t="shared" si="13"/>
        <v>0</v>
      </c>
      <c r="BL134" s="14" t="s">
        <v>134</v>
      </c>
      <c r="BM134" s="216" t="s">
        <v>176</v>
      </c>
    </row>
    <row r="135" spans="1:65" s="2" customFormat="1" ht="21.75" customHeight="1">
      <c r="A135" s="30"/>
      <c r="B135" s="31"/>
      <c r="C135" s="218" t="s">
        <v>177</v>
      </c>
      <c r="D135" s="218" t="s">
        <v>141</v>
      </c>
      <c r="E135" s="219" t="s">
        <v>178</v>
      </c>
      <c r="F135" s="220" t="s">
        <v>179</v>
      </c>
      <c r="G135" s="221" t="s">
        <v>154</v>
      </c>
      <c r="H135" s="222">
        <v>2</v>
      </c>
      <c r="I135" s="223"/>
      <c r="J135" s="223"/>
      <c r="K135" s="224">
        <f t="shared" si="1"/>
        <v>0</v>
      </c>
      <c r="L135" s="225"/>
      <c r="M135" s="35"/>
      <c r="N135" s="226" t="s">
        <v>1</v>
      </c>
      <c r="O135" s="212" t="s">
        <v>40</v>
      </c>
      <c r="P135" s="213">
        <f t="shared" si="2"/>
        <v>0</v>
      </c>
      <c r="Q135" s="213">
        <f t="shared" si="3"/>
        <v>0</v>
      </c>
      <c r="R135" s="213">
        <f t="shared" si="4"/>
        <v>0</v>
      </c>
      <c r="S135" s="66"/>
      <c r="T135" s="214">
        <f t="shared" si="5"/>
        <v>0</v>
      </c>
      <c r="U135" s="214">
        <v>0</v>
      </c>
      <c r="V135" s="214">
        <f t="shared" si="6"/>
        <v>0</v>
      </c>
      <c r="W135" s="214">
        <v>0</v>
      </c>
      <c r="X135" s="215">
        <f t="shared" si="7"/>
        <v>0</v>
      </c>
      <c r="Y135" s="30"/>
      <c r="Z135" s="30"/>
      <c r="AA135" s="30"/>
      <c r="AB135" s="30"/>
      <c r="AC135" s="30"/>
      <c r="AD135" s="30"/>
      <c r="AE135" s="30"/>
      <c r="AR135" s="216" t="s">
        <v>134</v>
      </c>
      <c r="AT135" s="216" t="s">
        <v>141</v>
      </c>
      <c r="AU135" s="216" t="s">
        <v>87</v>
      </c>
      <c r="AY135" s="14" t="s">
        <v>125</v>
      </c>
      <c r="BE135" s="217">
        <f t="shared" si="8"/>
        <v>0</v>
      </c>
      <c r="BF135" s="217">
        <f t="shared" si="9"/>
        <v>0</v>
      </c>
      <c r="BG135" s="217">
        <f t="shared" si="10"/>
        <v>0</v>
      </c>
      <c r="BH135" s="217">
        <f t="shared" si="11"/>
        <v>0</v>
      </c>
      <c r="BI135" s="217">
        <f t="shared" si="12"/>
        <v>0</v>
      </c>
      <c r="BJ135" s="14" t="s">
        <v>85</v>
      </c>
      <c r="BK135" s="217">
        <f t="shared" si="13"/>
        <v>0</v>
      </c>
      <c r="BL135" s="14" t="s">
        <v>134</v>
      </c>
      <c r="BM135" s="216" t="s">
        <v>180</v>
      </c>
    </row>
    <row r="136" spans="1:65" s="2" customFormat="1" ht="16.5" customHeight="1">
      <c r="A136" s="30"/>
      <c r="B136" s="31"/>
      <c r="C136" s="201" t="s">
        <v>181</v>
      </c>
      <c r="D136" s="201" t="s">
        <v>129</v>
      </c>
      <c r="E136" s="202" t="s">
        <v>182</v>
      </c>
      <c r="F136" s="203" t="s">
        <v>183</v>
      </c>
      <c r="G136" s="204" t="s">
        <v>154</v>
      </c>
      <c r="H136" s="205">
        <v>2</v>
      </c>
      <c r="I136" s="206"/>
      <c r="J136" s="207"/>
      <c r="K136" s="208">
        <f t="shared" si="1"/>
        <v>0</v>
      </c>
      <c r="L136" s="209"/>
      <c r="M136" s="210"/>
      <c r="N136" s="211" t="s">
        <v>1</v>
      </c>
      <c r="O136" s="212" t="s">
        <v>40</v>
      </c>
      <c r="P136" s="213">
        <f t="shared" si="2"/>
        <v>0</v>
      </c>
      <c r="Q136" s="213">
        <f t="shared" si="3"/>
        <v>0</v>
      </c>
      <c r="R136" s="213">
        <f t="shared" si="4"/>
        <v>0</v>
      </c>
      <c r="S136" s="66"/>
      <c r="T136" s="214">
        <f t="shared" si="5"/>
        <v>0</v>
      </c>
      <c r="U136" s="214">
        <v>4.1999999999999997E-3</v>
      </c>
      <c r="V136" s="214">
        <f t="shared" si="6"/>
        <v>8.3999999999999995E-3</v>
      </c>
      <c r="W136" s="214">
        <v>0</v>
      </c>
      <c r="X136" s="215">
        <f t="shared" si="7"/>
        <v>0</v>
      </c>
      <c r="Y136" s="30"/>
      <c r="Z136" s="30"/>
      <c r="AA136" s="30"/>
      <c r="AB136" s="30"/>
      <c r="AC136" s="30"/>
      <c r="AD136" s="30"/>
      <c r="AE136" s="30"/>
      <c r="AR136" s="216" t="s">
        <v>133</v>
      </c>
      <c r="AT136" s="216" t="s">
        <v>129</v>
      </c>
      <c r="AU136" s="216" t="s">
        <v>87</v>
      </c>
      <c r="AY136" s="14" t="s">
        <v>125</v>
      </c>
      <c r="BE136" s="217">
        <f t="shared" si="8"/>
        <v>0</v>
      </c>
      <c r="BF136" s="217">
        <f t="shared" si="9"/>
        <v>0</v>
      </c>
      <c r="BG136" s="217">
        <f t="shared" si="10"/>
        <v>0</v>
      </c>
      <c r="BH136" s="217">
        <f t="shared" si="11"/>
        <v>0</v>
      </c>
      <c r="BI136" s="217">
        <f t="shared" si="12"/>
        <v>0</v>
      </c>
      <c r="BJ136" s="14" t="s">
        <v>85</v>
      </c>
      <c r="BK136" s="217">
        <f t="shared" si="13"/>
        <v>0</v>
      </c>
      <c r="BL136" s="14" t="s">
        <v>134</v>
      </c>
      <c r="BM136" s="216" t="s">
        <v>184</v>
      </c>
    </row>
    <row r="137" spans="1:65" s="2" customFormat="1" ht="16.5" customHeight="1">
      <c r="A137" s="30"/>
      <c r="B137" s="31"/>
      <c r="C137" s="201" t="s">
        <v>185</v>
      </c>
      <c r="D137" s="201" t="s">
        <v>129</v>
      </c>
      <c r="E137" s="202" t="s">
        <v>186</v>
      </c>
      <c r="F137" s="203" t="s">
        <v>187</v>
      </c>
      <c r="G137" s="204" t="s">
        <v>154</v>
      </c>
      <c r="H137" s="205">
        <v>2</v>
      </c>
      <c r="I137" s="206"/>
      <c r="J137" s="207"/>
      <c r="K137" s="208">
        <f t="shared" si="1"/>
        <v>0</v>
      </c>
      <c r="L137" s="209"/>
      <c r="M137" s="210"/>
      <c r="N137" s="211" t="s">
        <v>1</v>
      </c>
      <c r="O137" s="212" t="s">
        <v>40</v>
      </c>
      <c r="P137" s="213">
        <f t="shared" si="2"/>
        <v>0</v>
      </c>
      <c r="Q137" s="213">
        <f t="shared" si="3"/>
        <v>0</v>
      </c>
      <c r="R137" s="213">
        <f t="shared" si="4"/>
        <v>0</v>
      </c>
      <c r="S137" s="66"/>
      <c r="T137" s="214">
        <f t="shared" si="5"/>
        <v>0</v>
      </c>
      <c r="U137" s="214">
        <v>3.2000000000000003E-4</v>
      </c>
      <c r="V137" s="214">
        <f t="shared" si="6"/>
        <v>6.4000000000000005E-4</v>
      </c>
      <c r="W137" s="214">
        <v>0</v>
      </c>
      <c r="X137" s="215">
        <f t="shared" si="7"/>
        <v>0</v>
      </c>
      <c r="Y137" s="30"/>
      <c r="Z137" s="30"/>
      <c r="AA137" s="30"/>
      <c r="AB137" s="30"/>
      <c r="AC137" s="30"/>
      <c r="AD137" s="30"/>
      <c r="AE137" s="30"/>
      <c r="AR137" s="216" t="s">
        <v>133</v>
      </c>
      <c r="AT137" s="216" t="s">
        <v>129</v>
      </c>
      <c r="AU137" s="216" t="s">
        <v>87</v>
      </c>
      <c r="AY137" s="14" t="s">
        <v>125</v>
      </c>
      <c r="BE137" s="217">
        <f t="shared" si="8"/>
        <v>0</v>
      </c>
      <c r="BF137" s="217">
        <f t="shared" si="9"/>
        <v>0</v>
      </c>
      <c r="BG137" s="217">
        <f t="shared" si="10"/>
        <v>0</v>
      </c>
      <c r="BH137" s="217">
        <f t="shared" si="11"/>
        <v>0</v>
      </c>
      <c r="BI137" s="217">
        <f t="shared" si="12"/>
        <v>0</v>
      </c>
      <c r="BJ137" s="14" t="s">
        <v>85</v>
      </c>
      <c r="BK137" s="217">
        <f t="shared" si="13"/>
        <v>0</v>
      </c>
      <c r="BL137" s="14" t="s">
        <v>134</v>
      </c>
      <c r="BM137" s="216" t="s">
        <v>188</v>
      </c>
    </row>
    <row r="138" spans="1:65" s="2" customFormat="1" ht="16.5" customHeight="1">
      <c r="A138" s="30"/>
      <c r="B138" s="31"/>
      <c r="C138" s="218" t="s">
        <v>189</v>
      </c>
      <c r="D138" s="218" t="s">
        <v>141</v>
      </c>
      <c r="E138" s="219" t="s">
        <v>190</v>
      </c>
      <c r="F138" s="220" t="s">
        <v>191</v>
      </c>
      <c r="G138" s="221" t="s">
        <v>154</v>
      </c>
      <c r="H138" s="222">
        <v>2</v>
      </c>
      <c r="I138" s="223"/>
      <c r="J138" s="223"/>
      <c r="K138" s="224">
        <f t="shared" si="1"/>
        <v>0</v>
      </c>
      <c r="L138" s="225"/>
      <c r="M138" s="35"/>
      <c r="N138" s="226" t="s">
        <v>1</v>
      </c>
      <c r="O138" s="212" t="s">
        <v>40</v>
      </c>
      <c r="P138" s="213">
        <f t="shared" si="2"/>
        <v>0</v>
      </c>
      <c r="Q138" s="213">
        <f t="shared" si="3"/>
        <v>0</v>
      </c>
      <c r="R138" s="213">
        <f t="shared" si="4"/>
        <v>0</v>
      </c>
      <c r="S138" s="66"/>
      <c r="T138" s="214">
        <f t="shared" si="5"/>
        <v>0</v>
      </c>
      <c r="U138" s="214">
        <v>0</v>
      </c>
      <c r="V138" s="214">
        <f t="shared" si="6"/>
        <v>0</v>
      </c>
      <c r="W138" s="214">
        <v>0</v>
      </c>
      <c r="X138" s="215">
        <f t="shared" si="7"/>
        <v>0</v>
      </c>
      <c r="Y138" s="30"/>
      <c r="Z138" s="30"/>
      <c r="AA138" s="30"/>
      <c r="AB138" s="30"/>
      <c r="AC138" s="30"/>
      <c r="AD138" s="30"/>
      <c r="AE138" s="30"/>
      <c r="AR138" s="216" t="s">
        <v>134</v>
      </c>
      <c r="AT138" s="216" t="s">
        <v>141</v>
      </c>
      <c r="AU138" s="216" t="s">
        <v>87</v>
      </c>
      <c r="AY138" s="14" t="s">
        <v>125</v>
      </c>
      <c r="BE138" s="217">
        <f t="shared" si="8"/>
        <v>0</v>
      </c>
      <c r="BF138" s="217">
        <f t="shared" si="9"/>
        <v>0</v>
      </c>
      <c r="BG138" s="217">
        <f t="shared" si="10"/>
        <v>0</v>
      </c>
      <c r="BH138" s="217">
        <f t="shared" si="11"/>
        <v>0</v>
      </c>
      <c r="BI138" s="217">
        <f t="shared" si="12"/>
        <v>0</v>
      </c>
      <c r="BJ138" s="14" t="s">
        <v>85</v>
      </c>
      <c r="BK138" s="217">
        <f t="shared" si="13"/>
        <v>0</v>
      </c>
      <c r="BL138" s="14" t="s">
        <v>134</v>
      </c>
      <c r="BM138" s="216" t="s">
        <v>192</v>
      </c>
    </row>
    <row r="139" spans="1:65" s="2" customFormat="1" ht="16.5" customHeight="1">
      <c r="A139" s="30"/>
      <c r="B139" s="31"/>
      <c r="C139" s="201" t="s">
        <v>133</v>
      </c>
      <c r="D139" s="201" t="s">
        <v>129</v>
      </c>
      <c r="E139" s="202" t="s">
        <v>193</v>
      </c>
      <c r="F139" s="203" t="s">
        <v>194</v>
      </c>
      <c r="G139" s="204" t="s">
        <v>154</v>
      </c>
      <c r="H139" s="205">
        <v>2</v>
      </c>
      <c r="I139" s="206"/>
      <c r="J139" s="207"/>
      <c r="K139" s="208">
        <f t="shared" si="1"/>
        <v>0</v>
      </c>
      <c r="L139" s="209"/>
      <c r="M139" s="210"/>
      <c r="N139" s="211" t="s">
        <v>1</v>
      </c>
      <c r="O139" s="212" t="s">
        <v>40</v>
      </c>
      <c r="P139" s="213">
        <f t="shared" si="2"/>
        <v>0</v>
      </c>
      <c r="Q139" s="213">
        <f t="shared" si="3"/>
        <v>0</v>
      </c>
      <c r="R139" s="213">
        <f t="shared" si="4"/>
        <v>0</v>
      </c>
      <c r="S139" s="66"/>
      <c r="T139" s="214">
        <f t="shared" si="5"/>
        <v>0</v>
      </c>
      <c r="U139" s="214">
        <v>0</v>
      </c>
      <c r="V139" s="214">
        <f t="shared" si="6"/>
        <v>0</v>
      </c>
      <c r="W139" s="214">
        <v>0</v>
      </c>
      <c r="X139" s="215">
        <f t="shared" si="7"/>
        <v>0</v>
      </c>
      <c r="Y139" s="30"/>
      <c r="Z139" s="30"/>
      <c r="AA139" s="30"/>
      <c r="AB139" s="30"/>
      <c r="AC139" s="30"/>
      <c r="AD139" s="30"/>
      <c r="AE139" s="30"/>
      <c r="AR139" s="216" t="s">
        <v>133</v>
      </c>
      <c r="AT139" s="216" t="s">
        <v>129</v>
      </c>
      <c r="AU139" s="216" t="s">
        <v>87</v>
      </c>
      <c r="AY139" s="14" t="s">
        <v>125</v>
      </c>
      <c r="BE139" s="217">
        <f t="shared" si="8"/>
        <v>0</v>
      </c>
      <c r="BF139" s="217">
        <f t="shared" si="9"/>
        <v>0</v>
      </c>
      <c r="BG139" s="217">
        <f t="shared" si="10"/>
        <v>0</v>
      </c>
      <c r="BH139" s="217">
        <f t="shared" si="11"/>
        <v>0</v>
      </c>
      <c r="BI139" s="217">
        <f t="shared" si="12"/>
        <v>0</v>
      </c>
      <c r="BJ139" s="14" t="s">
        <v>85</v>
      </c>
      <c r="BK139" s="217">
        <f t="shared" si="13"/>
        <v>0</v>
      </c>
      <c r="BL139" s="14" t="s">
        <v>134</v>
      </c>
      <c r="BM139" s="216" t="s">
        <v>195</v>
      </c>
    </row>
    <row r="140" spans="1:65" s="2" customFormat="1" ht="16.5" customHeight="1">
      <c r="A140" s="30"/>
      <c r="B140" s="31"/>
      <c r="C140" s="218" t="s">
        <v>196</v>
      </c>
      <c r="D140" s="218" t="s">
        <v>141</v>
      </c>
      <c r="E140" s="219" t="s">
        <v>197</v>
      </c>
      <c r="F140" s="220" t="s">
        <v>198</v>
      </c>
      <c r="G140" s="221" t="s">
        <v>154</v>
      </c>
      <c r="H140" s="222">
        <v>2</v>
      </c>
      <c r="I140" s="223"/>
      <c r="J140" s="223"/>
      <c r="K140" s="224">
        <f t="shared" si="1"/>
        <v>0</v>
      </c>
      <c r="L140" s="225"/>
      <c r="M140" s="35"/>
      <c r="N140" s="226" t="s">
        <v>1</v>
      </c>
      <c r="O140" s="212" t="s">
        <v>40</v>
      </c>
      <c r="P140" s="213">
        <f t="shared" si="2"/>
        <v>0</v>
      </c>
      <c r="Q140" s="213">
        <f t="shared" si="3"/>
        <v>0</v>
      </c>
      <c r="R140" s="213">
        <f t="shared" si="4"/>
        <v>0</v>
      </c>
      <c r="S140" s="66"/>
      <c r="T140" s="214">
        <f t="shared" si="5"/>
        <v>0</v>
      </c>
      <c r="U140" s="214">
        <v>0</v>
      </c>
      <c r="V140" s="214">
        <f t="shared" si="6"/>
        <v>0</v>
      </c>
      <c r="W140" s="214">
        <v>0</v>
      </c>
      <c r="X140" s="215">
        <f t="shared" si="7"/>
        <v>0</v>
      </c>
      <c r="Y140" s="30"/>
      <c r="Z140" s="30"/>
      <c r="AA140" s="30"/>
      <c r="AB140" s="30"/>
      <c r="AC140" s="30"/>
      <c r="AD140" s="30"/>
      <c r="AE140" s="30"/>
      <c r="AR140" s="216" t="s">
        <v>134</v>
      </c>
      <c r="AT140" s="216" t="s">
        <v>141</v>
      </c>
      <c r="AU140" s="216" t="s">
        <v>87</v>
      </c>
      <c r="AY140" s="14" t="s">
        <v>125</v>
      </c>
      <c r="BE140" s="217">
        <f t="shared" si="8"/>
        <v>0</v>
      </c>
      <c r="BF140" s="217">
        <f t="shared" si="9"/>
        <v>0</v>
      </c>
      <c r="BG140" s="217">
        <f t="shared" si="10"/>
        <v>0</v>
      </c>
      <c r="BH140" s="217">
        <f t="shared" si="11"/>
        <v>0</v>
      </c>
      <c r="BI140" s="217">
        <f t="shared" si="12"/>
        <v>0</v>
      </c>
      <c r="BJ140" s="14" t="s">
        <v>85</v>
      </c>
      <c r="BK140" s="217">
        <f t="shared" si="13"/>
        <v>0</v>
      </c>
      <c r="BL140" s="14" t="s">
        <v>134</v>
      </c>
      <c r="BM140" s="216" t="s">
        <v>199</v>
      </c>
    </row>
    <row r="141" spans="1:65" s="2" customFormat="1" ht="16.5" customHeight="1">
      <c r="A141" s="30"/>
      <c r="B141" s="31"/>
      <c r="C141" s="201" t="s">
        <v>200</v>
      </c>
      <c r="D141" s="201" t="s">
        <v>129</v>
      </c>
      <c r="E141" s="202" t="s">
        <v>201</v>
      </c>
      <c r="F141" s="203" t="s">
        <v>202</v>
      </c>
      <c r="G141" s="204" t="s">
        <v>154</v>
      </c>
      <c r="H141" s="205">
        <v>2</v>
      </c>
      <c r="I141" s="206"/>
      <c r="J141" s="207"/>
      <c r="K141" s="208">
        <f t="shared" si="1"/>
        <v>0</v>
      </c>
      <c r="L141" s="209"/>
      <c r="M141" s="210"/>
      <c r="N141" s="211" t="s">
        <v>1</v>
      </c>
      <c r="O141" s="212" t="s">
        <v>40</v>
      </c>
      <c r="P141" s="213">
        <f t="shared" si="2"/>
        <v>0</v>
      </c>
      <c r="Q141" s="213">
        <f t="shared" si="3"/>
        <v>0</v>
      </c>
      <c r="R141" s="213">
        <f t="shared" si="4"/>
        <v>0</v>
      </c>
      <c r="S141" s="66"/>
      <c r="T141" s="214">
        <f t="shared" si="5"/>
        <v>0</v>
      </c>
      <c r="U141" s="214">
        <v>0</v>
      </c>
      <c r="V141" s="214">
        <f t="shared" si="6"/>
        <v>0</v>
      </c>
      <c r="W141" s="214">
        <v>0</v>
      </c>
      <c r="X141" s="215">
        <f t="shared" si="7"/>
        <v>0</v>
      </c>
      <c r="Y141" s="30"/>
      <c r="Z141" s="30"/>
      <c r="AA141" s="30"/>
      <c r="AB141" s="30"/>
      <c r="AC141" s="30"/>
      <c r="AD141" s="30"/>
      <c r="AE141" s="30"/>
      <c r="AR141" s="216" t="s">
        <v>133</v>
      </c>
      <c r="AT141" s="216" t="s">
        <v>129</v>
      </c>
      <c r="AU141" s="216" t="s">
        <v>87</v>
      </c>
      <c r="AY141" s="14" t="s">
        <v>125</v>
      </c>
      <c r="BE141" s="217">
        <f t="shared" si="8"/>
        <v>0</v>
      </c>
      <c r="BF141" s="217">
        <f t="shared" si="9"/>
        <v>0</v>
      </c>
      <c r="BG141" s="217">
        <f t="shared" si="10"/>
        <v>0</v>
      </c>
      <c r="BH141" s="217">
        <f t="shared" si="11"/>
        <v>0</v>
      </c>
      <c r="BI141" s="217">
        <f t="shared" si="12"/>
        <v>0</v>
      </c>
      <c r="BJ141" s="14" t="s">
        <v>85</v>
      </c>
      <c r="BK141" s="217">
        <f t="shared" si="13"/>
        <v>0</v>
      </c>
      <c r="BL141" s="14" t="s">
        <v>134</v>
      </c>
      <c r="BM141" s="216" t="s">
        <v>203</v>
      </c>
    </row>
    <row r="142" spans="1:65" s="2" customFormat="1" ht="16.5" customHeight="1">
      <c r="A142" s="30"/>
      <c r="B142" s="31"/>
      <c r="C142" s="201" t="s">
        <v>204</v>
      </c>
      <c r="D142" s="201" t="s">
        <v>129</v>
      </c>
      <c r="E142" s="202" t="s">
        <v>205</v>
      </c>
      <c r="F142" s="203" t="s">
        <v>206</v>
      </c>
      <c r="G142" s="204" t="s">
        <v>154</v>
      </c>
      <c r="H142" s="205">
        <v>2</v>
      </c>
      <c r="I142" s="206"/>
      <c r="J142" s="207"/>
      <c r="K142" s="208">
        <f t="shared" si="1"/>
        <v>0</v>
      </c>
      <c r="L142" s="209"/>
      <c r="M142" s="210"/>
      <c r="N142" s="211" t="s">
        <v>1</v>
      </c>
      <c r="O142" s="212" t="s">
        <v>40</v>
      </c>
      <c r="P142" s="213">
        <f t="shared" si="2"/>
        <v>0</v>
      </c>
      <c r="Q142" s="213">
        <f t="shared" si="3"/>
        <v>0</v>
      </c>
      <c r="R142" s="213">
        <f t="shared" si="4"/>
        <v>0</v>
      </c>
      <c r="S142" s="66"/>
      <c r="T142" s="214">
        <f t="shared" si="5"/>
        <v>0</v>
      </c>
      <c r="U142" s="214">
        <v>1.9E-2</v>
      </c>
      <c r="V142" s="214">
        <f t="shared" si="6"/>
        <v>3.7999999999999999E-2</v>
      </c>
      <c r="W142" s="214">
        <v>0</v>
      </c>
      <c r="X142" s="215">
        <f t="shared" si="7"/>
        <v>0</v>
      </c>
      <c r="Y142" s="30"/>
      <c r="Z142" s="30"/>
      <c r="AA142" s="30"/>
      <c r="AB142" s="30"/>
      <c r="AC142" s="30"/>
      <c r="AD142" s="30"/>
      <c r="AE142" s="30"/>
      <c r="AR142" s="216" t="s">
        <v>133</v>
      </c>
      <c r="AT142" s="216" t="s">
        <v>129</v>
      </c>
      <c r="AU142" s="216" t="s">
        <v>87</v>
      </c>
      <c r="AY142" s="14" t="s">
        <v>125</v>
      </c>
      <c r="BE142" s="217">
        <f t="shared" si="8"/>
        <v>0</v>
      </c>
      <c r="BF142" s="217">
        <f t="shared" si="9"/>
        <v>0</v>
      </c>
      <c r="BG142" s="217">
        <f t="shared" si="10"/>
        <v>0</v>
      </c>
      <c r="BH142" s="217">
        <f t="shared" si="11"/>
        <v>0</v>
      </c>
      <c r="BI142" s="217">
        <f t="shared" si="12"/>
        <v>0</v>
      </c>
      <c r="BJ142" s="14" t="s">
        <v>85</v>
      </c>
      <c r="BK142" s="217">
        <f t="shared" si="13"/>
        <v>0</v>
      </c>
      <c r="BL142" s="14" t="s">
        <v>134</v>
      </c>
      <c r="BM142" s="216" t="s">
        <v>207</v>
      </c>
    </row>
    <row r="143" spans="1:65" s="2" customFormat="1" ht="16.5" customHeight="1">
      <c r="A143" s="30"/>
      <c r="B143" s="31"/>
      <c r="C143" s="201" t="s">
        <v>208</v>
      </c>
      <c r="D143" s="201" t="s">
        <v>129</v>
      </c>
      <c r="E143" s="202" t="s">
        <v>209</v>
      </c>
      <c r="F143" s="203" t="s">
        <v>210</v>
      </c>
      <c r="G143" s="204" t="s">
        <v>154</v>
      </c>
      <c r="H143" s="205">
        <v>2</v>
      </c>
      <c r="I143" s="206"/>
      <c r="J143" s="207"/>
      <c r="K143" s="208">
        <f t="shared" si="1"/>
        <v>0</v>
      </c>
      <c r="L143" s="209"/>
      <c r="M143" s="210"/>
      <c r="N143" s="211" t="s">
        <v>1</v>
      </c>
      <c r="O143" s="212" t="s">
        <v>40</v>
      </c>
      <c r="P143" s="213">
        <f t="shared" si="2"/>
        <v>0</v>
      </c>
      <c r="Q143" s="213">
        <f t="shared" si="3"/>
        <v>0</v>
      </c>
      <c r="R143" s="213">
        <f t="shared" si="4"/>
        <v>0</v>
      </c>
      <c r="S143" s="66"/>
      <c r="T143" s="214">
        <f t="shared" si="5"/>
        <v>0</v>
      </c>
      <c r="U143" s="214">
        <v>3.3E-4</v>
      </c>
      <c r="V143" s="214">
        <f t="shared" si="6"/>
        <v>6.6E-4</v>
      </c>
      <c r="W143" s="214">
        <v>0</v>
      </c>
      <c r="X143" s="215">
        <f t="shared" si="7"/>
        <v>0</v>
      </c>
      <c r="Y143" s="30"/>
      <c r="Z143" s="30"/>
      <c r="AA143" s="30"/>
      <c r="AB143" s="30"/>
      <c r="AC143" s="30"/>
      <c r="AD143" s="30"/>
      <c r="AE143" s="30"/>
      <c r="AR143" s="216" t="s">
        <v>133</v>
      </c>
      <c r="AT143" s="216" t="s">
        <v>129</v>
      </c>
      <c r="AU143" s="216" t="s">
        <v>87</v>
      </c>
      <c r="AY143" s="14" t="s">
        <v>125</v>
      </c>
      <c r="BE143" s="217">
        <f t="shared" si="8"/>
        <v>0</v>
      </c>
      <c r="BF143" s="217">
        <f t="shared" si="9"/>
        <v>0</v>
      </c>
      <c r="BG143" s="217">
        <f t="shared" si="10"/>
        <v>0</v>
      </c>
      <c r="BH143" s="217">
        <f t="shared" si="11"/>
        <v>0</v>
      </c>
      <c r="BI143" s="217">
        <f t="shared" si="12"/>
        <v>0</v>
      </c>
      <c r="BJ143" s="14" t="s">
        <v>85</v>
      </c>
      <c r="BK143" s="217">
        <f t="shared" si="13"/>
        <v>0</v>
      </c>
      <c r="BL143" s="14" t="s">
        <v>134</v>
      </c>
      <c r="BM143" s="216" t="s">
        <v>211</v>
      </c>
    </row>
    <row r="144" spans="1:65" s="2" customFormat="1" ht="21.75" customHeight="1">
      <c r="A144" s="30"/>
      <c r="B144" s="31"/>
      <c r="C144" s="218" t="s">
        <v>212</v>
      </c>
      <c r="D144" s="218" t="s">
        <v>141</v>
      </c>
      <c r="E144" s="219" t="s">
        <v>213</v>
      </c>
      <c r="F144" s="220" t="s">
        <v>214</v>
      </c>
      <c r="G144" s="221" t="s">
        <v>154</v>
      </c>
      <c r="H144" s="222">
        <v>1</v>
      </c>
      <c r="I144" s="223"/>
      <c r="J144" s="223"/>
      <c r="K144" s="224">
        <f t="shared" si="1"/>
        <v>0</v>
      </c>
      <c r="L144" s="225"/>
      <c r="M144" s="35"/>
      <c r="N144" s="226" t="s">
        <v>1</v>
      </c>
      <c r="O144" s="212" t="s">
        <v>40</v>
      </c>
      <c r="P144" s="213">
        <f t="shared" si="2"/>
        <v>0</v>
      </c>
      <c r="Q144" s="213">
        <f t="shared" si="3"/>
        <v>0</v>
      </c>
      <c r="R144" s="213">
        <f t="shared" si="4"/>
        <v>0</v>
      </c>
      <c r="S144" s="66"/>
      <c r="T144" s="214">
        <f t="shared" si="5"/>
        <v>0</v>
      </c>
      <c r="U144" s="214">
        <v>0</v>
      </c>
      <c r="V144" s="214">
        <f t="shared" si="6"/>
        <v>0</v>
      </c>
      <c r="W144" s="214">
        <v>0</v>
      </c>
      <c r="X144" s="215">
        <f t="shared" si="7"/>
        <v>0</v>
      </c>
      <c r="Y144" s="30"/>
      <c r="Z144" s="30"/>
      <c r="AA144" s="30"/>
      <c r="AB144" s="30"/>
      <c r="AC144" s="30"/>
      <c r="AD144" s="30"/>
      <c r="AE144" s="30"/>
      <c r="AR144" s="216" t="s">
        <v>134</v>
      </c>
      <c r="AT144" s="216" t="s">
        <v>141</v>
      </c>
      <c r="AU144" s="216" t="s">
        <v>87</v>
      </c>
      <c r="AY144" s="14" t="s">
        <v>125</v>
      </c>
      <c r="BE144" s="217">
        <f t="shared" si="8"/>
        <v>0</v>
      </c>
      <c r="BF144" s="217">
        <f t="shared" si="9"/>
        <v>0</v>
      </c>
      <c r="BG144" s="217">
        <f t="shared" si="10"/>
        <v>0</v>
      </c>
      <c r="BH144" s="217">
        <f t="shared" si="11"/>
        <v>0</v>
      </c>
      <c r="BI144" s="217">
        <f t="shared" si="12"/>
        <v>0</v>
      </c>
      <c r="BJ144" s="14" t="s">
        <v>85</v>
      </c>
      <c r="BK144" s="217">
        <f t="shared" si="13"/>
        <v>0</v>
      </c>
      <c r="BL144" s="14" t="s">
        <v>134</v>
      </c>
      <c r="BM144" s="216" t="s">
        <v>215</v>
      </c>
    </row>
    <row r="145" spans="1:65" s="12" customFormat="1" ht="25.9" customHeight="1">
      <c r="B145" s="184"/>
      <c r="C145" s="185"/>
      <c r="D145" s="186" t="s">
        <v>76</v>
      </c>
      <c r="E145" s="187" t="s">
        <v>216</v>
      </c>
      <c r="F145" s="187" t="s">
        <v>217</v>
      </c>
      <c r="G145" s="185"/>
      <c r="H145" s="185"/>
      <c r="I145" s="188"/>
      <c r="J145" s="188"/>
      <c r="K145" s="189">
        <f>BK145</f>
        <v>0</v>
      </c>
      <c r="L145" s="185"/>
      <c r="M145" s="190"/>
      <c r="N145" s="191"/>
      <c r="O145" s="192"/>
      <c r="P145" s="192"/>
      <c r="Q145" s="193">
        <f>SUM(Q146:Q147)</f>
        <v>0</v>
      </c>
      <c r="R145" s="193">
        <f>SUM(R146:R147)</f>
        <v>0</v>
      </c>
      <c r="S145" s="192"/>
      <c r="T145" s="194">
        <f>SUM(T146:T147)</f>
        <v>0</v>
      </c>
      <c r="U145" s="192"/>
      <c r="V145" s="194">
        <f>SUM(V146:V147)</f>
        <v>0</v>
      </c>
      <c r="W145" s="192"/>
      <c r="X145" s="195">
        <f>SUM(X146:X147)</f>
        <v>0</v>
      </c>
      <c r="AR145" s="196" t="s">
        <v>128</v>
      </c>
      <c r="AT145" s="197" t="s">
        <v>76</v>
      </c>
      <c r="AU145" s="197" t="s">
        <v>77</v>
      </c>
      <c r="AY145" s="196" t="s">
        <v>125</v>
      </c>
      <c r="BK145" s="198">
        <f>SUM(BK146:BK147)</f>
        <v>0</v>
      </c>
    </row>
    <row r="146" spans="1:65" s="2" customFormat="1" ht="16.5" customHeight="1">
      <c r="A146" s="30"/>
      <c r="B146" s="31"/>
      <c r="C146" s="218" t="s">
        <v>218</v>
      </c>
      <c r="D146" s="218" t="s">
        <v>141</v>
      </c>
      <c r="E146" s="219" t="s">
        <v>219</v>
      </c>
      <c r="F146" s="220" t="s">
        <v>220</v>
      </c>
      <c r="G146" s="221" t="s">
        <v>221</v>
      </c>
      <c r="H146" s="222">
        <v>1</v>
      </c>
      <c r="I146" s="223"/>
      <c r="J146" s="223"/>
      <c r="K146" s="224">
        <f>ROUND(P146*H146,2)</f>
        <v>0</v>
      </c>
      <c r="L146" s="225"/>
      <c r="M146" s="35"/>
      <c r="N146" s="226" t="s">
        <v>1</v>
      </c>
      <c r="O146" s="212" t="s">
        <v>40</v>
      </c>
      <c r="P146" s="213">
        <f>I146+J146</f>
        <v>0</v>
      </c>
      <c r="Q146" s="213">
        <f>ROUND(I146*H146,2)</f>
        <v>0</v>
      </c>
      <c r="R146" s="213">
        <f>ROUND(J146*H146,2)</f>
        <v>0</v>
      </c>
      <c r="S146" s="66"/>
      <c r="T146" s="214">
        <f>S146*H146</f>
        <v>0</v>
      </c>
      <c r="U146" s="214">
        <v>0</v>
      </c>
      <c r="V146" s="214">
        <f>U146*H146</f>
        <v>0</v>
      </c>
      <c r="W146" s="214">
        <v>0</v>
      </c>
      <c r="X146" s="215">
        <f>W146*H146</f>
        <v>0</v>
      </c>
      <c r="Y146" s="30"/>
      <c r="Z146" s="30"/>
      <c r="AA146" s="30"/>
      <c r="AB146" s="30"/>
      <c r="AC146" s="30"/>
      <c r="AD146" s="30"/>
      <c r="AE146" s="30"/>
      <c r="AR146" s="216" t="s">
        <v>128</v>
      </c>
      <c r="AT146" s="216" t="s">
        <v>141</v>
      </c>
      <c r="AU146" s="216" t="s">
        <v>85</v>
      </c>
      <c r="AY146" s="14" t="s">
        <v>125</v>
      </c>
      <c r="BE146" s="217">
        <f>IF(O146="základní",K146,0)</f>
        <v>0</v>
      </c>
      <c r="BF146" s="217">
        <f>IF(O146="snížená",K146,0)</f>
        <v>0</v>
      </c>
      <c r="BG146" s="217">
        <f>IF(O146="zákl. přenesená",K146,0)</f>
        <v>0</v>
      </c>
      <c r="BH146" s="217">
        <f>IF(O146="sníž. přenesená",K146,0)</f>
        <v>0</v>
      </c>
      <c r="BI146" s="217">
        <f>IF(O146="nulová",K146,0)</f>
        <v>0</v>
      </c>
      <c r="BJ146" s="14" t="s">
        <v>85</v>
      </c>
      <c r="BK146" s="217">
        <f>ROUND(P146*H146,2)</f>
        <v>0</v>
      </c>
      <c r="BL146" s="14" t="s">
        <v>128</v>
      </c>
      <c r="BM146" s="216" t="s">
        <v>222</v>
      </c>
    </row>
    <row r="147" spans="1:65" s="2" customFormat="1" ht="16.5" customHeight="1">
      <c r="A147" s="30"/>
      <c r="B147" s="31"/>
      <c r="C147" s="218" t="s">
        <v>223</v>
      </c>
      <c r="D147" s="218" t="s">
        <v>141</v>
      </c>
      <c r="E147" s="219" t="s">
        <v>224</v>
      </c>
      <c r="F147" s="220" t="s">
        <v>225</v>
      </c>
      <c r="G147" s="221" t="s">
        <v>221</v>
      </c>
      <c r="H147" s="222">
        <v>4</v>
      </c>
      <c r="I147" s="223"/>
      <c r="J147" s="223"/>
      <c r="K147" s="224">
        <f>ROUND(P147*H147,2)</f>
        <v>0</v>
      </c>
      <c r="L147" s="225"/>
      <c r="M147" s="35"/>
      <c r="N147" s="226" t="s">
        <v>1</v>
      </c>
      <c r="O147" s="212" t="s">
        <v>40</v>
      </c>
      <c r="P147" s="213">
        <f>I147+J147</f>
        <v>0</v>
      </c>
      <c r="Q147" s="213">
        <f>ROUND(I147*H147,2)</f>
        <v>0</v>
      </c>
      <c r="R147" s="213">
        <f>ROUND(J147*H147,2)</f>
        <v>0</v>
      </c>
      <c r="S147" s="66"/>
      <c r="T147" s="214">
        <f>S147*H147</f>
        <v>0</v>
      </c>
      <c r="U147" s="214">
        <v>0</v>
      </c>
      <c r="V147" s="214">
        <f>U147*H147</f>
        <v>0</v>
      </c>
      <c r="W147" s="214">
        <v>0</v>
      </c>
      <c r="X147" s="215">
        <f>W147*H147</f>
        <v>0</v>
      </c>
      <c r="Y147" s="30"/>
      <c r="Z147" s="30"/>
      <c r="AA147" s="30"/>
      <c r="AB147" s="30"/>
      <c r="AC147" s="30"/>
      <c r="AD147" s="30"/>
      <c r="AE147" s="30"/>
      <c r="AR147" s="216" t="s">
        <v>128</v>
      </c>
      <c r="AT147" s="216" t="s">
        <v>141</v>
      </c>
      <c r="AU147" s="216" t="s">
        <v>85</v>
      </c>
      <c r="AY147" s="14" t="s">
        <v>125</v>
      </c>
      <c r="BE147" s="217">
        <f>IF(O147="základní",K147,0)</f>
        <v>0</v>
      </c>
      <c r="BF147" s="217">
        <f>IF(O147="snížená",K147,0)</f>
        <v>0</v>
      </c>
      <c r="BG147" s="217">
        <f>IF(O147="zákl. přenesená",K147,0)</f>
        <v>0</v>
      </c>
      <c r="BH147" s="217">
        <f>IF(O147="sníž. přenesená",K147,0)</f>
        <v>0</v>
      </c>
      <c r="BI147" s="217">
        <f>IF(O147="nulová",K147,0)</f>
        <v>0</v>
      </c>
      <c r="BJ147" s="14" t="s">
        <v>85</v>
      </c>
      <c r="BK147" s="217">
        <f>ROUND(P147*H147,2)</f>
        <v>0</v>
      </c>
      <c r="BL147" s="14" t="s">
        <v>128</v>
      </c>
      <c r="BM147" s="216" t="s">
        <v>226</v>
      </c>
    </row>
    <row r="148" spans="1:65" s="12" customFormat="1" ht="25.9" customHeight="1">
      <c r="B148" s="184"/>
      <c r="C148" s="185"/>
      <c r="D148" s="186" t="s">
        <v>76</v>
      </c>
      <c r="E148" s="187" t="s">
        <v>227</v>
      </c>
      <c r="F148" s="187" t="s">
        <v>228</v>
      </c>
      <c r="G148" s="185"/>
      <c r="H148" s="185"/>
      <c r="I148" s="188"/>
      <c r="J148" s="188"/>
      <c r="K148" s="189">
        <f>BK148</f>
        <v>0</v>
      </c>
      <c r="L148" s="185"/>
      <c r="M148" s="190"/>
      <c r="N148" s="191"/>
      <c r="O148" s="192"/>
      <c r="P148" s="192"/>
      <c r="Q148" s="193">
        <f>Q149+Q151</f>
        <v>0</v>
      </c>
      <c r="R148" s="193">
        <f>R149+R151</f>
        <v>0</v>
      </c>
      <c r="S148" s="192"/>
      <c r="T148" s="194">
        <f>T149+T151</f>
        <v>0</v>
      </c>
      <c r="U148" s="192"/>
      <c r="V148" s="194">
        <f>V149+V151</f>
        <v>0</v>
      </c>
      <c r="W148" s="192"/>
      <c r="X148" s="195">
        <f>X149+X151</f>
        <v>0</v>
      </c>
      <c r="AR148" s="196" t="s">
        <v>136</v>
      </c>
      <c r="AT148" s="197" t="s">
        <v>76</v>
      </c>
      <c r="AU148" s="197" t="s">
        <v>77</v>
      </c>
      <c r="AY148" s="196" t="s">
        <v>125</v>
      </c>
      <c r="BK148" s="198">
        <f>BK149+BK151</f>
        <v>0</v>
      </c>
    </row>
    <row r="149" spans="1:65" s="12" customFormat="1" ht="22.9" customHeight="1">
      <c r="B149" s="184"/>
      <c r="C149" s="185"/>
      <c r="D149" s="186" t="s">
        <v>76</v>
      </c>
      <c r="E149" s="199" t="s">
        <v>229</v>
      </c>
      <c r="F149" s="199" t="s">
        <v>230</v>
      </c>
      <c r="G149" s="185"/>
      <c r="H149" s="185"/>
      <c r="I149" s="188"/>
      <c r="J149" s="188"/>
      <c r="K149" s="200">
        <f>BK149</f>
        <v>0</v>
      </c>
      <c r="L149" s="185"/>
      <c r="M149" s="190"/>
      <c r="N149" s="191"/>
      <c r="O149" s="192"/>
      <c r="P149" s="192"/>
      <c r="Q149" s="193">
        <f>Q150</f>
        <v>0</v>
      </c>
      <c r="R149" s="193">
        <f>R150</f>
        <v>0</v>
      </c>
      <c r="S149" s="192"/>
      <c r="T149" s="194">
        <f>T150</f>
        <v>0</v>
      </c>
      <c r="U149" s="192"/>
      <c r="V149" s="194">
        <f>V150</f>
        <v>0</v>
      </c>
      <c r="W149" s="192"/>
      <c r="X149" s="195">
        <f>X150</f>
        <v>0</v>
      </c>
      <c r="AR149" s="196" t="s">
        <v>136</v>
      </c>
      <c r="AT149" s="197" t="s">
        <v>76</v>
      </c>
      <c r="AU149" s="197" t="s">
        <v>85</v>
      </c>
      <c r="AY149" s="196" t="s">
        <v>125</v>
      </c>
      <c r="BK149" s="198">
        <f>BK150</f>
        <v>0</v>
      </c>
    </row>
    <row r="150" spans="1:65" s="2" customFormat="1" ht="16.5" customHeight="1">
      <c r="A150" s="30"/>
      <c r="B150" s="31"/>
      <c r="C150" s="218" t="s">
        <v>231</v>
      </c>
      <c r="D150" s="218" t="s">
        <v>141</v>
      </c>
      <c r="E150" s="219" t="s">
        <v>232</v>
      </c>
      <c r="F150" s="220" t="s">
        <v>233</v>
      </c>
      <c r="G150" s="221" t="s">
        <v>167</v>
      </c>
      <c r="H150" s="222">
        <v>1</v>
      </c>
      <c r="I150" s="223"/>
      <c r="J150" s="223"/>
      <c r="K150" s="224">
        <f>ROUND(P150*H150,2)</f>
        <v>0</v>
      </c>
      <c r="L150" s="225"/>
      <c r="M150" s="35"/>
      <c r="N150" s="226" t="s">
        <v>1</v>
      </c>
      <c r="O150" s="212" t="s">
        <v>40</v>
      </c>
      <c r="P150" s="213">
        <f>I150+J150</f>
        <v>0</v>
      </c>
      <c r="Q150" s="213">
        <f>ROUND(I150*H150,2)</f>
        <v>0</v>
      </c>
      <c r="R150" s="213">
        <f>ROUND(J150*H150,2)</f>
        <v>0</v>
      </c>
      <c r="S150" s="66"/>
      <c r="T150" s="214">
        <f>S150*H150</f>
        <v>0</v>
      </c>
      <c r="U150" s="214">
        <v>0</v>
      </c>
      <c r="V150" s="214">
        <f>U150*H150</f>
        <v>0</v>
      </c>
      <c r="W150" s="214">
        <v>0</v>
      </c>
      <c r="X150" s="215">
        <f>W150*H150</f>
        <v>0</v>
      </c>
      <c r="Y150" s="30"/>
      <c r="Z150" s="30"/>
      <c r="AA150" s="30"/>
      <c r="AB150" s="30"/>
      <c r="AC150" s="30"/>
      <c r="AD150" s="30"/>
      <c r="AE150" s="30"/>
      <c r="AR150" s="216" t="s">
        <v>234</v>
      </c>
      <c r="AT150" s="216" t="s">
        <v>141</v>
      </c>
      <c r="AU150" s="216" t="s">
        <v>87</v>
      </c>
      <c r="AY150" s="14" t="s">
        <v>125</v>
      </c>
      <c r="BE150" s="217">
        <f>IF(O150="základní",K150,0)</f>
        <v>0</v>
      </c>
      <c r="BF150" s="217">
        <f>IF(O150="snížená",K150,0)</f>
        <v>0</v>
      </c>
      <c r="BG150" s="217">
        <f>IF(O150="zákl. přenesená",K150,0)</f>
        <v>0</v>
      </c>
      <c r="BH150" s="217">
        <f>IF(O150="sníž. přenesená",K150,0)</f>
        <v>0</v>
      </c>
      <c r="BI150" s="217">
        <f>IF(O150="nulová",K150,0)</f>
        <v>0</v>
      </c>
      <c r="BJ150" s="14" t="s">
        <v>85</v>
      </c>
      <c r="BK150" s="217">
        <f>ROUND(P150*H150,2)</f>
        <v>0</v>
      </c>
      <c r="BL150" s="14" t="s">
        <v>234</v>
      </c>
      <c r="BM150" s="216" t="s">
        <v>235</v>
      </c>
    </row>
    <row r="151" spans="1:65" s="12" customFormat="1" ht="22.9" customHeight="1">
      <c r="B151" s="184"/>
      <c r="C151" s="185"/>
      <c r="D151" s="186" t="s">
        <v>76</v>
      </c>
      <c r="E151" s="199" t="s">
        <v>236</v>
      </c>
      <c r="F151" s="199" t="s">
        <v>237</v>
      </c>
      <c r="G151" s="185"/>
      <c r="H151" s="185"/>
      <c r="I151" s="188"/>
      <c r="J151" s="188"/>
      <c r="K151" s="200">
        <f>BK151</f>
        <v>0</v>
      </c>
      <c r="L151" s="185"/>
      <c r="M151" s="190"/>
      <c r="N151" s="191"/>
      <c r="O151" s="192"/>
      <c r="P151" s="192"/>
      <c r="Q151" s="193">
        <f>Q152</f>
        <v>0</v>
      </c>
      <c r="R151" s="193">
        <f>R152</f>
        <v>0</v>
      </c>
      <c r="S151" s="192"/>
      <c r="T151" s="194">
        <f>T152</f>
        <v>0</v>
      </c>
      <c r="U151" s="192"/>
      <c r="V151" s="194">
        <f>V152</f>
        <v>0</v>
      </c>
      <c r="W151" s="192"/>
      <c r="X151" s="195">
        <f>X152</f>
        <v>0</v>
      </c>
      <c r="AR151" s="196" t="s">
        <v>136</v>
      </c>
      <c r="AT151" s="197" t="s">
        <v>76</v>
      </c>
      <c r="AU151" s="197" t="s">
        <v>85</v>
      </c>
      <c r="AY151" s="196" t="s">
        <v>125</v>
      </c>
      <c r="BK151" s="198">
        <f>BK152</f>
        <v>0</v>
      </c>
    </row>
    <row r="152" spans="1:65" s="2" customFormat="1" ht="16.5" customHeight="1">
      <c r="A152" s="30"/>
      <c r="B152" s="31"/>
      <c r="C152" s="218" t="s">
        <v>238</v>
      </c>
      <c r="D152" s="218" t="s">
        <v>141</v>
      </c>
      <c r="E152" s="219" t="s">
        <v>239</v>
      </c>
      <c r="F152" s="220" t="s">
        <v>240</v>
      </c>
      <c r="G152" s="221" t="s">
        <v>167</v>
      </c>
      <c r="H152" s="222">
        <v>1</v>
      </c>
      <c r="I152" s="223"/>
      <c r="J152" s="223"/>
      <c r="K152" s="224">
        <f>ROUND(P152*H152,2)</f>
        <v>0</v>
      </c>
      <c r="L152" s="225"/>
      <c r="M152" s="35"/>
      <c r="N152" s="227" t="s">
        <v>1</v>
      </c>
      <c r="O152" s="228" t="s">
        <v>40</v>
      </c>
      <c r="P152" s="229">
        <f>I152+J152</f>
        <v>0</v>
      </c>
      <c r="Q152" s="229">
        <f>ROUND(I152*H152,2)</f>
        <v>0</v>
      </c>
      <c r="R152" s="229">
        <f>ROUND(J152*H152,2)</f>
        <v>0</v>
      </c>
      <c r="S152" s="230"/>
      <c r="T152" s="231">
        <f>S152*H152</f>
        <v>0</v>
      </c>
      <c r="U152" s="231">
        <v>0</v>
      </c>
      <c r="V152" s="231">
        <f>U152*H152</f>
        <v>0</v>
      </c>
      <c r="W152" s="231">
        <v>0</v>
      </c>
      <c r="X152" s="232">
        <f>W152*H152</f>
        <v>0</v>
      </c>
      <c r="Y152" s="30"/>
      <c r="Z152" s="30"/>
      <c r="AA152" s="30"/>
      <c r="AB152" s="30"/>
      <c r="AC152" s="30"/>
      <c r="AD152" s="30"/>
      <c r="AE152" s="30"/>
      <c r="AR152" s="216" t="s">
        <v>234</v>
      </c>
      <c r="AT152" s="216" t="s">
        <v>141</v>
      </c>
      <c r="AU152" s="216" t="s">
        <v>87</v>
      </c>
      <c r="AY152" s="14" t="s">
        <v>125</v>
      </c>
      <c r="BE152" s="217">
        <f>IF(O152="základní",K152,0)</f>
        <v>0</v>
      </c>
      <c r="BF152" s="217">
        <f>IF(O152="snížená",K152,0)</f>
        <v>0</v>
      </c>
      <c r="BG152" s="217">
        <f>IF(O152="zákl. přenesená",K152,0)</f>
        <v>0</v>
      </c>
      <c r="BH152" s="217">
        <f>IF(O152="sníž. přenesená",K152,0)</f>
        <v>0</v>
      </c>
      <c r="BI152" s="217">
        <f>IF(O152="nulová",K152,0)</f>
        <v>0</v>
      </c>
      <c r="BJ152" s="14" t="s">
        <v>85</v>
      </c>
      <c r="BK152" s="217">
        <f>ROUND(P152*H152,2)</f>
        <v>0</v>
      </c>
      <c r="BL152" s="14" t="s">
        <v>234</v>
      </c>
      <c r="BM152" s="216" t="s">
        <v>241</v>
      </c>
    </row>
    <row r="153" spans="1:65" s="2" customFormat="1" ht="6.95" customHeight="1">
      <c r="A153" s="30"/>
      <c r="B153" s="50"/>
      <c r="C153" s="51"/>
      <c r="D153" s="51"/>
      <c r="E153" s="51"/>
      <c r="F153" s="51"/>
      <c r="G153" s="51"/>
      <c r="H153" s="51"/>
      <c r="I153" s="145"/>
      <c r="J153" s="145"/>
      <c r="K153" s="51"/>
      <c r="L153" s="51"/>
      <c r="M153" s="35"/>
      <c r="N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sheetProtection algorithmName="SHA-512" hashValue="dj08Zodu24oCjyjJmY5/xzJiAk3VLYeB4JDIZeOdVTQYQU+Zbk5QuQXqlMwYQkJabmurABwMWXXBIvVgVEelwA==" saltValue="Ki67MGkCJilQ45HHlbUp8Q8I5IS/tcUCcI3wD22qFmHNrHNt4NFt2tLqzvdS75p7b9+q6O7omcIBtre7VOOpMg==" spinCount="100000" sheet="1" objects="1" scenarios="1" formatColumns="0" formatRows="0" autoFilter="0"/>
  <autoFilter ref="C121:L152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Bleskosvod</vt:lpstr>
      <vt:lpstr>'Rekapitulace stavby'!Názvy_tisku</vt:lpstr>
      <vt:lpstr>'SO01 - Bleskosvod'!Názvy_tisku</vt:lpstr>
      <vt:lpstr>'Rekapitulace stavby'!Oblast_tisku</vt:lpstr>
      <vt:lpstr>'SO01 - Bleskosvod'!Oblast_tisku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Jiri Horak</cp:lastModifiedBy>
  <cp:lastPrinted>2020-10-23T12:00:14Z</cp:lastPrinted>
  <dcterms:created xsi:type="dcterms:W3CDTF">2020-10-23T11:57:53Z</dcterms:created>
  <dcterms:modified xsi:type="dcterms:W3CDTF">2020-10-23T12:15:11Z</dcterms:modified>
</cp:coreProperties>
</file>